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'BS'!$A$1:$H$65</definedName>
    <definedName name="_xlnm.Print_Area" localSheetId="3">'CF'!$A$1:$I$66</definedName>
    <definedName name="_xlnm.Print_Area" localSheetId="2">'EQUITY '!$A$1:$J$61</definedName>
    <definedName name="_xlnm.Print_Area" localSheetId="1">'PNL'!$A$1:$I$46</definedName>
    <definedName name="_xlnm.Print_Titles" localSheetId="1">'PNL'!$1:$13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<sst xmlns="http://schemas.openxmlformats.org/spreadsheetml/2006/main" count="225" uniqueCount="180">
  <si>
    <t>(Incorporated in Malaysia)</t>
  </si>
  <si>
    <t>AS AT PRECEDING</t>
  </si>
  <si>
    <t>RM'000</t>
  </si>
  <si>
    <t>Share</t>
  </si>
  <si>
    <t>Retained</t>
  </si>
  <si>
    <t>Total</t>
  </si>
  <si>
    <t>Capital</t>
  </si>
  <si>
    <t>Premium</t>
  </si>
  <si>
    <t>Condensed Consolidated Statements of Changes in Equity</t>
  </si>
  <si>
    <t>Condensed Consolidated Cash Flow Statements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</si>
  <si>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</si>
  <si>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</si>
  <si>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</si>
  <si>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</si>
  <si>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</si>
  <si>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</si>
  <si>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Cash &amp; Cash Equivalents</t>
  </si>
  <si>
    <t>Cost of sales</t>
  </si>
  <si>
    <t>Inventories</t>
  </si>
  <si>
    <t>Tax recoverable</t>
  </si>
  <si>
    <t>Profit Before Tax</t>
  </si>
  <si>
    <t>Current Year</t>
  </si>
  <si>
    <t>Gross profit</t>
  </si>
  <si>
    <t>Condensed Consolidated Income Statements</t>
  </si>
  <si>
    <t>(The figures have  not been audited)</t>
  </si>
  <si>
    <t>Reserve on consolidation</t>
  </si>
  <si>
    <t xml:space="preserve">Quarter ended </t>
  </si>
  <si>
    <t>Term loan - secured</t>
  </si>
  <si>
    <t>(The figures have not been audited)</t>
  </si>
  <si>
    <t xml:space="preserve">The Condensed Consolidated Balance Sheets should be read in conjunction with </t>
  </si>
  <si>
    <t>Amounts owing by customer for contract works</t>
  </si>
  <si>
    <t>Purchase of property, plant &amp; equipment</t>
  </si>
  <si>
    <t>Tax paid</t>
  </si>
  <si>
    <t>Interest paid</t>
  </si>
  <si>
    <t>CASH FLOWS FROM INVESTING ACTIVITIES</t>
  </si>
  <si>
    <t>CASH FLOWS FROM OPERATING ACTIVITIES</t>
  </si>
  <si>
    <t>Acquisition of subsidiaries, net of cash acquired</t>
  </si>
  <si>
    <t>Proceeds from disposal of property, plant &amp; equipment</t>
  </si>
  <si>
    <t>Quarry development expenditure incurred</t>
  </si>
  <si>
    <t>CASH FLOWS FROM FINANCING ACTIVITIES</t>
  </si>
  <si>
    <t>Interest received</t>
  </si>
  <si>
    <t xml:space="preserve">Corr.Quarter ended </t>
  </si>
  <si>
    <t>Todate ended</t>
  </si>
  <si>
    <t>Corr. Period ended</t>
  </si>
  <si>
    <t xml:space="preserve">Current Year </t>
  </si>
  <si>
    <t>Cash and bank balance</t>
  </si>
  <si>
    <t>Short-term borrowings - secured</t>
  </si>
  <si>
    <t>Fixed deposit with licensed banks</t>
  </si>
  <si>
    <t>Cash and bank balances</t>
  </si>
  <si>
    <t>Bank overdarfts</t>
  </si>
  <si>
    <t>Less: Fixed deposits pledged to licensed banks</t>
  </si>
  <si>
    <t>Note</t>
  </si>
  <si>
    <t>Individual Quarter</t>
  </si>
  <si>
    <t>Preceding Year</t>
  </si>
  <si>
    <t>Trade receivables</t>
  </si>
  <si>
    <t>Fixed deposits with licence banks</t>
  </si>
  <si>
    <t>Trade payables</t>
  </si>
  <si>
    <t>Hire purchase and lease creditors</t>
  </si>
  <si>
    <t>Cumulative Quarter</t>
  </si>
  <si>
    <t>INTERIM FINANCIAL STATEMENTS</t>
  </si>
  <si>
    <t xml:space="preserve">                                                                                                                   </t>
  </si>
  <si>
    <t>MINETECH RESOURCES BERHAD (575543-X)</t>
  </si>
  <si>
    <t>Revenue</t>
  </si>
  <si>
    <t>Finance costs</t>
  </si>
  <si>
    <t>Minority interest</t>
  </si>
  <si>
    <t>Earnings per share (sen)</t>
  </si>
  <si>
    <t>-</t>
  </si>
  <si>
    <t xml:space="preserve">Basic </t>
  </si>
  <si>
    <t>Net profit for the period</t>
  </si>
  <si>
    <t>31 Dec 2005</t>
  </si>
  <si>
    <t>At 1 January 2006</t>
  </si>
  <si>
    <t xml:space="preserve">ASSETS </t>
  </si>
  <si>
    <t>Non-current assets</t>
  </si>
  <si>
    <t>Property, plant and equipment</t>
  </si>
  <si>
    <t>Investment properties</t>
  </si>
  <si>
    <t>Quarry development expenditure</t>
  </si>
  <si>
    <t>Current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</si>
  <si>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</si>
  <si>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</si>
  <si>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</si>
  <si>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</si>
  <si>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</si>
  <si>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Treasury shares</t>
  </si>
  <si>
    <t>Retained earnings</t>
  </si>
  <si>
    <t>Total equity</t>
  </si>
  <si>
    <t>Non-current liabilities</t>
  </si>
  <si>
    <t>Current liabilities</t>
  </si>
  <si>
    <t>Term loans - secured</t>
  </si>
  <si>
    <t>Other payables, deposits and accruals</t>
  </si>
  <si>
    <t>Other receivables, deposits and prepayments</t>
  </si>
  <si>
    <t>Bank overdraft - secured</t>
  </si>
  <si>
    <t xml:space="preserve">Deferred tax </t>
  </si>
  <si>
    <t>Current tax payable</t>
  </si>
  <si>
    <t>Total liabilities</t>
  </si>
  <si>
    <t>TOTAL EQUITY AND LIABILITIES</t>
  </si>
  <si>
    <t>the accompanying explanatory notes attached to the interim financial statements and</t>
  </si>
  <si>
    <t>the audited financial statements for financial year ended 31 December 2005.</t>
  </si>
  <si>
    <t>Other income</t>
  </si>
  <si>
    <t>Administrative expenses</t>
  </si>
  <si>
    <t>Income tax expense</t>
  </si>
  <si>
    <t>Profit for the period</t>
  </si>
  <si>
    <t>Attributable to :</t>
  </si>
  <si>
    <t>Equity holders of the parent</t>
  </si>
  <si>
    <t>(Note 1)</t>
  </si>
  <si>
    <t>Notes</t>
  </si>
  <si>
    <t>N/A - Not Applicable</t>
  </si>
  <si>
    <t>Treasury</t>
  </si>
  <si>
    <t>Shares</t>
  </si>
  <si>
    <t>Earnings</t>
  </si>
  <si>
    <t>Equity</t>
  </si>
  <si>
    <t>Reserve on</t>
  </si>
  <si>
    <t>Consolidation</t>
  </si>
  <si>
    <t xml:space="preserve"> ---------- Attributable to equity holders of the parent ----------</t>
  </si>
  <si>
    <t xml:space="preserve"> - as previously reported</t>
  </si>
  <si>
    <t xml:space="preserve"> - adoption of FRS 3 on 1 January 2006</t>
  </si>
  <si>
    <t xml:space="preserve"> - as adjusted on the impact of new FRS</t>
  </si>
  <si>
    <t>At 1 January 2005</t>
  </si>
  <si>
    <t>*</t>
  </si>
  <si>
    <t xml:space="preserve">Shares issued pursuant to acquisition of </t>
  </si>
  <si>
    <t xml:space="preserve"> * Represent RM2</t>
  </si>
  <si>
    <t>explanatory notes attached to the interim financial statements and the audited financial statements</t>
  </si>
  <si>
    <t>for financial year ended 31 December 2005.</t>
  </si>
  <si>
    <t xml:space="preserve">Preceding Year </t>
  </si>
  <si>
    <t>Drawdown of short term borrowings</t>
  </si>
  <si>
    <t>Repayment of term loan</t>
  </si>
  <si>
    <t>Repayment of hire-purchase and lease creditors</t>
  </si>
  <si>
    <t>Acquisition of treasury shares</t>
  </si>
  <si>
    <t>Cash and Cash Equivalents at beginning of period</t>
  </si>
  <si>
    <t>Cash and Cash Equivalents at end of  period</t>
  </si>
  <si>
    <t>Decrease in current liabilities</t>
  </si>
  <si>
    <t>Increase in current assets</t>
  </si>
  <si>
    <t xml:space="preserve">The Condensed Consolidated Income Statements should be read in conjunction with the accompanying </t>
  </si>
  <si>
    <t xml:space="preserve">The Condensed Consolidated Statements of Changes in Equity should be read in conjunction with the accompanying </t>
  </si>
  <si>
    <t xml:space="preserve">explanatory notes attached to the interim financial statements and the audited financial statements for financial </t>
  </si>
  <si>
    <t>year ended 31 December 2005.</t>
  </si>
  <si>
    <t xml:space="preserve">The Condensed Consolidated Cash Flow Statements should be read in conjunction with the  </t>
  </si>
  <si>
    <t>Net assets per share (RM)</t>
  </si>
  <si>
    <t>Repurchased of own shares</t>
  </si>
  <si>
    <t xml:space="preserve">accompanying explanatory notes attached to the interim financial statements and the audited </t>
  </si>
  <si>
    <t>financial statements for financial year ended 31 December 2005.</t>
  </si>
  <si>
    <t xml:space="preserve">  KSC, MCSB, MQSB, MPSB</t>
  </si>
  <si>
    <t xml:space="preserve">  MISB &amp; MRSB on 1.1.2005</t>
  </si>
  <si>
    <t>KSC - K.S. Chin Minerals Sdn. Bhd.</t>
  </si>
  <si>
    <t>MCSB - Minetech Construction Sdn. Bhd. (formerly known as Angkasa Tegas Sdn.Bhd)</t>
  </si>
  <si>
    <t>MQSB - Minetech Quarries Sdn. Bhd. (formerly known as Tegas Marketing Sdn. Bhd.)</t>
  </si>
  <si>
    <t>MPSB - Minetech Premix Sdn. Bhd. (formerly known as Tegas Premix Sdn. Bhd.)</t>
  </si>
  <si>
    <t>MRSB - Minetech Realty Sdn. Bhd. (formerly known as Solar Media Sdn. Bhd.)</t>
  </si>
  <si>
    <t>MISB - Minetech Industries Sdn. Bhd. (formerly known as Drillman Industrial Supplies Sdn. Bhd.)</t>
  </si>
  <si>
    <t xml:space="preserve"> </t>
  </si>
  <si>
    <t xml:space="preserve">Investment in associate company </t>
  </si>
  <si>
    <t>* represent  RM49</t>
  </si>
  <si>
    <t>Dividend payable</t>
  </si>
  <si>
    <t>Unaudited As At</t>
  </si>
  <si>
    <t>Audited As At</t>
  </si>
  <si>
    <t>Net cash flow from/ (used in) operating activities</t>
  </si>
  <si>
    <t>Net cash flow used in investing activities</t>
  </si>
  <si>
    <t>Net cash flow from/(used in) operation</t>
  </si>
  <si>
    <t>Net cash flow (used in)/from financing activities</t>
  </si>
  <si>
    <t>30 Sep 2005</t>
  </si>
  <si>
    <t>Proceeds from issuance of shares</t>
  </si>
  <si>
    <t>Payment of listing expenses</t>
  </si>
  <si>
    <t>Net proceeds from bank borrowing</t>
  </si>
  <si>
    <t>Condensed Consolidated Balance Sheets As At 30 Sep 2006</t>
  </si>
  <si>
    <t>For the quarter ended 30 Sep 2006</t>
  </si>
  <si>
    <t xml:space="preserve">The basic earnings per share as at 30 Sep 2005 have been calculated based on the weighted average </t>
  </si>
  <si>
    <t>number of shares issued as at 30 Sep 2005 after taking into account the issue shares during that period.</t>
  </si>
  <si>
    <t>The number of fully paid-up ordinary shares of RM1.00 each in issue as at 30 Sep 2005 was 55,000,000.</t>
  </si>
  <si>
    <t>For  the  quarter  ended 30 Sep 2006</t>
  </si>
  <si>
    <t>30 Sep 2006</t>
  </si>
  <si>
    <t>Balance as at 30 Sep 2006</t>
  </si>
  <si>
    <t>Public issue of 10,000,000 ordinary</t>
  </si>
  <si>
    <t xml:space="preserve">  shares of RM1.00 each</t>
  </si>
  <si>
    <t>Share issue expenses</t>
  </si>
  <si>
    <t>Balance as at 30 Sep 2005</t>
  </si>
  <si>
    <t>The entire share capital of 55,000,000 ordinary shares were listed on the Second Board of Bursa Malaysia</t>
  </si>
  <si>
    <t>Securities Berhad on 22 Jul 2005. RM13,000,000 has been raised from its listing exercise from the Public</t>
  </si>
  <si>
    <t>Issue of 10,000,000 shares of RM1.00 each based on the issue price of RM1.30 per share.</t>
  </si>
  <si>
    <t>Minority Interest</t>
  </si>
  <si>
    <t>Withdrawal/(placement) of fixed deposits</t>
  </si>
  <si>
    <t>* represent RM49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</si>
</sst>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_(* #,##0_);_(* \(#,##0\);_(* &quot;-&quot;??_);_(@_)"/>
    <numFmt numFmtId="191" formatCode="#,##0.000_);[Red]\(#,##0.000\)"/>
    <numFmt numFmtId="192" formatCode="#,##0.0000_);[Red]\(#,##0.0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_-;\-* #,##0.0_-;_-* &quot;-&quot;??_-;_-@_-"/>
    <numFmt numFmtId="205" formatCode="_-* #,##0_-;\-* #,##0_-;_-* &quot;-&quot;??_-;_-@_-"/>
    <numFmt numFmtId="206" formatCode="#,##0_ ;\-#,##0\ "/>
    <numFmt numFmtId="207" formatCode="#,##0_ ;[Red]\-#,##0\ "/>
    <numFmt numFmtId="208" formatCode="#,##0.0;[Red]\-#,##0.0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22" applyFont="1">
      <alignment/>
      <protection/>
    </xf>
    <xf numFmtId="15" fontId="6" fillId="0" borderId="0" xfId="22" applyNumberFormat="1" applyFont="1" applyBorder="1">
      <alignment/>
      <protection/>
    </xf>
    <xf numFmtId="38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4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2" applyFont="1" applyFill="1">
      <alignment/>
      <protection/>
    </xf>
    <xf numFmtId="0" fontId="8" fillId="0" borderId="0" xfId="24" applyFont="1" applyAlignment="1">
      <alignment horizontal="left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2" applyFont="1">
      <alignment/>
      <protection/>
    </xf>
    <xf numFmtId="0" fontId="8" fillId="0" borderId="0" xfId="24" applyFont="1" applyAlignment="1">
      <alignment/>
      <protection/>
    </xf>
    <xf numFmtId="0" fontId="8" fillId="0" borderId="0" xfId="25" applyFont="1" applyAlignment="1">
      <alignment/>
      <protection/>
    </xf>
    <xf numFmtId="0" fontId="0" fillId="0" borderId="0" xfId="24" applyFont="1" applyFill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2" applyFont="1">
      <alignment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4" fontId="8" fillId="0" borderId="0" xfId="22" applyNumberFormat="1" applyFont="1" applyFill="1" applyAlignment="1" quotePrefix="1">
      <alignment horizontal="center"/>
      <protection/>
    </xf>
    <xf numFmtId="0" fontId="0" fillId="0" borderId="0" xfId="0" applyFont="1" applyAlignment="1">
      <alignment/>
    </xf>
    <xf numFmtId="190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190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37" fontId="0" fillId="0" borderId="0" xfId="22" applyNumberFormat="1" applyFont="1">
      <alignment/>
      <protection/>
    </xf>
    <xf numFmtId="37" fontId="0" fillId="0" borderId="0" xfId="22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22" applyFont="1" applyBorder="1" applyAlignment="1">
      <alignment horizontal="left"/>
      <protection/>
    </xf>
    <xf numFmtId="0" fontId="8" fillId="0" borderId="0" xfId="22" applyFont="1" applyBorder="1">
      <alignment/>
      <protection/>
    </xf>
    <xf numFmtId="40" fontId="8" fillId="0" borderId="0" xfId="22" applyNumberFormat="1" applyFont="1" applyFill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38" fontId="8" fillId="0" borderId="0" xfId="22" applyNumberFormat="1" applyFont="1" applyFill="1">
      <alignment/>
      <protection/>
    </xf>
    <xf numFmtId="0" fontId="8" fillId="0" borderId="0" xfId="0" applyFont="1" applyAlignment="1">
      <alignment horizontal="left"/>
    </xf>
    <xf numFmtId="190" fontId="0" fillId="0" borderId="2" xfId="15" applyNumberFormat="1" applyFont="1" applyFill="1" applyBorder="1" applyAlignment="1">
      <alignment/>
    </xf>
    <xf numFmtId="0" fontId="8" fillId="0" borderId="0" xfId="24" applyFont="1" applyAlignment="1">
      <alignment horizontal="center"/>
      <protection/>
    </xf>
    <xf numFmtId="0" fontId="0" fillId="0" borderId="0" xfId="22" applyFont="1">
      <alignment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13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38" fontId="8" fillId="0" borderId="0" xfId="22" applyNumberFormat="1" applyFont="1" applyAlignment="1" quotePrefix="1">
      <alignment horizontal="center"/>
      <protection/>
    </xf>
    <xf numFmtId="0" fontId="0" fillId="0" borderId="0" xfId="22" applyFont="1" applyAlignment="1">
      <alignment horizontal="center"/>
      <protection/>
    </xf>
    <xf numFmtId="38" fontId="8" fillId="0" borderId="0" xfId="22" applyNumberFormat="1" applyFont="1" applyAlignment="1">
      <alignment horizontal="center"/>
      <protection/>
    </xf>
    <xf numFmtId="190" fontId="0" fillId="0" borderId="0" xfId="15" applyNumberFormat="1" applyFont="1" applyBorder="1" applyAlignment="1">
      <alignment/>
    </xf>
    <xf numFmtId="38" fontId="0" fillId="0" borderId="0" xfId="22" applyNumberFormat="1" applyFont="1" applyAlignment="1">
      <alignment horizontal="right"/>
      <protection/>
    </xf>
    <xf numFmtId="38" fontId="0" fillId="0" borderId="0" xfId="22" applyNumberFormat="1" applyFont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37" fontId="0" fillId="0" borderId="0" xfId="22" applyNumberFormat="1" applyFont="1" applyFill="1">
      <alignment/>
      <protection/>
    </xf>
    <xf numFmtId="38" fontId="0" fillId="0" borderId="3" xfId="22" applyNumberFormat="1" applyFont="1" applyBorder="1" applyAlignment="1">
      <alignment horizontal="right"/>
      <protection/>
    </xf>
    <xf numFmtId="38" fontId="0" fillId="0" borderId="0" xfId="22" applyNumberFormat="1" applyFont="1" applyFill="1" applyBorder="1" applyAlignment="1">
      <alignment horizontal="right"/>
      <protection/>
    </xf>
    <xf numFmtId="0" fontId="8" fillId="0" borderId="0" xfId="22" applyFont="1" applyAlignment="1">
      <alignment horizontal="left"/>
      <protection/>
    </xf>
    <xf numFmtId="38" fontId="0" fillId="0" borderId="0" xfId="22" applyNumberFormat="1" applyFont="1" applyBorder="1" applyAlignment="1">
      <alignment horizontal="right"/>
      <protection/>
    </xf>
    <xf numFmtId="0" fontId="0" fillId="0" borderId="0" xfId="22" applyFont="1" applyAlignment="1" quotePrefix="1">
      <alignment horizontal="left"/>
      <protection/>
    </xf>
    <xf numFmtId="3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38" fontId="0" fillId="0" borderId="4" xfId="22" applyNumberFormat="1" applyFont="1" applyBorder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38" fontId="0" fillId="0" borderId="0" xfId="22" applyNumberFormat="1" applyFont="1" applyAlignment="1">
      <alignment horizontal="left"/>
      <protection/>
    </xf>
    <xf numFmtId="192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90" fontId="0" fillId="0" borderId="3" xfId="15" applyNumberFormat="1" applyFont="1" applyFill="1" applyBorder="1" applyAlignment="1">
      <alignment/>
    </xf>
    <xf numFmtId="40" fontId="0" fillId="0" borderId="0" xfId="22" applyNumberFormat="1" applyFont="1" applyFill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0" fontId="12" fillId="0" borderId="0" xfId="0" applyFont="1" applyAlignment="1">
      <alignment horizontal="left" indent="1"/>
    </xf>
    <xf numFmtId="2" fontId="0" fillId="0" borderId="0" xfId="22" applyNumberFormat="1" applyFont="1" applyFill="1" applyAlignment="1">
      <alignment horizontal="center"/>
      <protection/>
    </xf>
    <xf numFmtId="15" fontId="0" fillId="0" borderId="0" xfId="22" applyNumberFormat="1" applyFont="1" applyAlignment="1">
      <alignment horizontal="center"/>
      <protection/>
    </xf>
    <xf numFmtId="38" fontId="8" fillId="0" borderId="0" xfId="22" applyNumberFormat="1" applyFont="1" applyBorder="1">
      <alignment/>
      <protection/>
    </xf>
    <xf numFmtId="38" fontId="8" fillId="0" borderId="0" xfId="24" applyNumberFormat="1" applyFont="1" applyAlignment="1">
      <alignment horizontal="left"/>
      <protection/>
    </xf>
    <xf numFmtId="38" fontId="9" fillId="0" borderId="0" xfId="22" applyNumberFormat="1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15" fillId="0" borderId="0" xfId="22" applyFont="1" applyAlignment="1">
      <alignment horizontal="left"/>
      <protection/>
    </xf>
    <xf numFmtId="0" fontId="0" fillId="0" borderId="0" xfId="25" applyFont="1" applyAlignment="1">
      <alignment horizontal="center"/>
      <protection/>
    </xf>
    <xf numFmtId="0" fontId="0" fillId="0" borderId="0" xfId="22" applyFont="1">
      <alignment/>
      <protection/>
    </xf>
    <xf numFmtId="0" fontId="15" fillId="0" borderId="0" xfId="22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6" fillId="0" borderId="0" xfId="24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38" fontId="0" fillId="0" borderId="4" xfId="23" applyNumberFormat="1" applyFont="1" applyBorder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0" fontId="8" fillId="0" borderId="0" xfId="25" applyFont="1">
      <alignment/>
      <protection/>
    </xf>
    <xf numFmtId="171" fontId="0" fillId="0" borderId="0" xfId="15" applyFont="1" applyAlignment="1">
      <alignment/>
    </xf>
    <xf numFmtId="0" fontId="0" fillId="0" borderId="0" xfId="0" applyFont="1" applyAlignment="1">
      <alignment/>
    </xf>
    <xf numFmtId="190" fontId="0" fillId="0" borderId="0" xfId="23" applyNumberFormat="1" applyFont="1">
      <alignment/>
      <protection/>
    </xf>
    <xf numFmtId="190" fontId="0" fillId="0" borderId="0" xfId="15" applyNumberFormat="1" applyFont="1" applyAlignment="1">
      <alignment/>
    </xf>
    <xf numFmtId="190" fontId="0" fillId="0" borderId="0" xfId="23" applyNumberFormat="1" applyFont="1" applyAlignment="1">
      <alignment horizontal="right"/>
      <protection/>
    </xf>
    <xf numFmtId="38" fontId="0" fillId="0" borderId="3" xfId="23" applyNumberFormat="1" applyFont="1" applyBorder="1">
      <alignment/>
      <protection/>
    </xf>
    <xf numFmtId="171" fontId="0" fillId="0" borderId="4" xfId="15" applyFont="1" applyBorder="1" applyAlignment="1">
      <alignment/>
    </xf>
    <xf numFmtId="15" fontId="0" fillId="0" borderId="0" xfId="22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38" fontId="0" fillId="0" borderId="0" xfId="22" applyNumberFormat="1" applyFont="1" applyAlignment="1" quotePrefix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14" fontId="0" fillId="0" borderId="0" xfId="22" applyNumberFormat="1" applyFont="1" applyAlignment="1">
      <alignment horizontal="center"/>
      <protection/>
    </xf>
    <xf numFmtId="14" fontId="8" fillId="0" borderId="0" xfId="22" applyNumberFormat="1" applyFont="1" applyAlignment="1" quotePrefix="1">
      <alignment horizontal="center"/>
      <protection/>
    </xf>
    <xf numFmtId="0" fontId="8" fillId="0" borderId="0" xfId="0" applyFont="1" applyAlignment="1">
      <alignment/>
    </xf>
    <xf numFmtId="190" fontId="0" fillId="0" borderId="5" xfId="15" applyNumberFormat="1" applyFont="1" applyBorder="1" applyAlignment="1">
      <alignment/>
    </xf>
    <xf numFmtId="190" fontId="14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0" fillId="0" borderId="6" xfId="15" applyNumberFormat="1" applyFont="1" applyBorder="1" applyAlignment="1">
      <alignment/>
    </xf>
    <xf numFmtId="190" fontId="0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90" fontId="8" fillId="0" borderId="7" xfId="15" applyNumberFormat="1" applyFont="1" applyBorder="1" applyAlignment="1">
      <alignment/>
    </xf>
    <xf numFmtId="190" fontId="0" fillId="0" borderId="8" xfId="15" applyNumberFormat="1" applyFont="1" applyBorder="1" applyAlignment="1">
      <alignment/>
    </xf>
    <xf numFmtId="190" fontId="0" fillId="0" borderId="8" xfId="15" applyNumberFormat="1" applyFont="1" applyBorder="1" applyAlignment="1">
      <alignment/>
    </xf>
    <xf numFmtId="190" fontId="0" fillId="0" borderId="3" xfId="15" applyNumberFormat="1" applyFont="1" applyBorder="1" applyAlignment="1">
      <alignment/>
    </xf>
    <xf numFmtId="190" fontId="0" fillId="0" borderId="9" xfId="15" applyNumberFormat="1" applyFont="1" applyBorder="1" applyAlignment="1">
      <alignment/>
    </xf>
    <xf numFmtId="190" fontId="0" fillId="0" borderId="10" xfId="15" applyNumberFormat="1" applyFont="1" applyBorder="1" applyAlignment="1">
      <alignment/>
    </xf>
    <xf numFmtId="190" fontId="8" fillId="0" borderId="1" xfId="15" applyNumberFormat="1" applyFont="1" applyBorder="1" applyAlignment="1">
      <alignment/>
    </xf>
    <xf numFmtId="0" fontId="0" fillId="0" borderId="0" xfId="22" applyFont="1" quotePrefix="1">
      <alignment/>
      <protection/>
    </xf>
    <xf numFmtId="190" fontId="8" fillId="0" borderId="0" xfId="15" applyNumberFormat="1" applyFont="1" applyBorder="1" applyAlignment="1">
      <alignment/>
    </xf>
    <xf numFmtId="0" fontId="17" fillId="0" borderId="0" xfId="22" applyFont="1">
      <alignment/>
      <protection/>
    </xf>
    <xf numFmtId="0" fontId="0" fillId="0" borderId="0" xfId="22" applyFont="1">
      <alignment/>
      <protection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8" fillId="0" borderId="2" xfId="15" applyNumberFormat="1" applyFont="1" applyBorder="1" applyAlignment="1">
      <alignment/>
    </xf>
    <xf numFmtId="0" fontId="12" fillId="0" borderId="0" xfId="0" applyFont="1" applyAlignment="1">
      <alignment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 horizontal="center"/>
    </xf>
    <xf numFmtId="190" fontId="0" fillId="0" borderId="3" xfId="15" applyNumberFormat="1" applyFont="1" applyBorder="1" applyAlignment="1">
      <alignment/>
    </xf>
    <xf numFmtId="0" fontId="0" fillId="0" borderId="0" xfId="22" applyFont="1" applyAlignment="1">
      <alignment/>
      <protection/>
    </xf>
    <xf numFmtId="0" fontId="0" fillId="0" borderId="2" xfId="22" applyFont="1" applyBorder="1">
      <alignment/>
      <protection/>
    </xf>
    <xf numFmtId="190" fontId="0" fillId="0" borderId="2" xfId="22" applyNumberFormat="1" applyFont="1" applyBorder="1">
      <alignment/>
      <protection/>
    </xf>
    <xf numFmtId="0" fontId="8" fillId="0" borderId="0" xfId="22" applyFont="1" applyAlignment="1">
      <alignment/>
      <protection/>
    </xf>
    <xf numFmtId="0" fontId="0" fillId="0" borderId="0" xfId="22" applyFont="1" applyAlignment="1">
      <alignment/>
      <protection/>
    </xf>
    <xf numFmtId="190" fontId="8" fillId="0" borderId="0" xfId="15" applyNumberFormat="1" applyFont="1" applyFill="1" applyBorder="1" applyAlignment="1">
      <alignment horizontal="center"/>
    </xf>
    <xf numFmtId="190" fontId="8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38" fontId="0" fillId="0" borderId="0" xfId="22" applyNumberFormat="1" applyFont="1" applyAlignment="1">
      <alignment horizontal="left"/>
      <protection/>
    </xf>
    <xf numFmtId="38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8" fontId="10" fillId="0" borderId="0" xfId="22" applyNumberFormat="1" applyFont="1" applyFill="1" applyBorder="1" applyAlignment="1">
      <alignment horizontal="left"/>
      <protection/>
    </xf>
    <xf numFmtId="38" fontId="10" fillId="0" borderId="0" xfId="24" applyNumberFormat="1" applyFont="1" applyFill="1" applyAlignment="1">
      <alignment horizontal="left"/>
      <protection/>
    </xf>
    <xf numFmtId="0" fontId="11" fillId="0" borderId="0" xfId="24" applyFont="1" applyFill="1">
      <alignment/>
      <protection/>
    </xf>
    <xf numFmtId="38" fontId="11" fillId="0" borderId="0" xfId="22" applyNumberFormat="1" applyFont="1" applyFill="1">
      <alignment/>
      <protection/>
    </xf>
    <xf numFmtId="38" fontId="13" fillId="0" borderId="0" xfId="22" applyNumberFormat="1" applyFont="1" applyFill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38" fontId="8" fillId="0" borderId="0" xfId="22" applyNumberFormat="1" applyFont="1" applyFill="1" applyAlignment="1" quotePrefix="1">
      <alignment horizontal="center"/>
      <protection/>
    </xf>
    <xf numFmtId="38" fontId="8" fillId="0" borderId="0" xfId="22" applyNumberFormat="1" applyFont="1" applyFill="1" applyAlignment="1">
      <alignment horizontal="center"/>
      <protection/>
    </xf>
    <xf numFmtId="38" fontId="0" fillId="0" borderId="0" xfId="22" applyNumberFormat="1" applyFont="1" applyFill="1" applyBorder="1">
      <alignment/>
      <protection/>
    </xf>
    <xf numFmtId="38" fontId="14" fillId="0" borderId="0" xfId="22" applyNumberFormat="1" applyFont="1" applyFill="1">
      <alignment/>
      <protection/>
    </xf>
    <xf numFmtId="38" fontId="14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>
      <alignment/>
      <protection/>
    </xf>
    <xf numFmtId="40" fontId="0" fillId="0" borderId="0" xfId="22" applyNumberFormat="1" applyFont="1" applyFill="1">
      <alignment/>
      <protection/>
    </xf>
    <xf numFmtId="38" fontId="6" fillId="0" borderId="0" xfId="22" applyNumberFormat="1" applyFont="1" applyFill="1">
      <alignment/>
      <protection/>
    </xf>
    <xf numFmtId="38" fontId="7" fillId="0" borderId="0" xfId="22" applyNumberFormat="1" applyFont="1" applyFill="1">
      <alignment/>
      <protection/>
    </xf>
    <xf numFmtId="38" fontId="9" fillId="0" borderId="0" xfId="22" applyNumberFormat="1" applyFont="1" applyFill="1" applyBorder="1" applyAlignment="1">
      <alignment horizontal="left"/>
      <protection/>
    </xf>
    <xf numFmtId="0" fontId="10" fillId="0" borderId="0" xfId="24" applyFont="1" applyFill="1" applyBorder="1">
      <alignment/>
      <protection/>
    </xf>
    <xf numFmtId="38" fontId="8" fillId="0" borderId="0" xfId="24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8" fillId="0" borderId="0" xfId="22" applyFont="1" applyFill="1" applyBorder="1" applyAlignment="1">
      <alignment horizontal="center"/>
      <protection/>
    </xf>
    <xf numFmtId="190" fontId="14" fillId="0" borderId="0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8" fillId="0" borderId="7" xfId="15" applyNumberFormat="1" applyFont="1" applyFill="1" applyBorder="1" applyAlignment="1">
      <alignment/>
    </xf>
    <xf numFmtId="190" fontId="0" fillId="0" borderId="3" xfId="15" applyNumberFormat="1" applyFont="1" applyFill="1" applyBorder="1" applyAlignment="1">
      <alignment/>
    </xf>
    <xf numFmtId="190" fontId="8" fillId="0" borderId="1" xfId="15" applyNumberFormat="1" applyFont="1" applyFill="1" applyBorder="1" applyAlignment="1">
      <alignment/>
    </xf>
    <xf numFmtId="190" fontId="8" fillId="0" borderId="0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8" fillId="0" borderId="2" xfId="15" applyNumberFormat="1" applyFon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0" fillId="0" borderId="2" xfId="22" applyNumberFormat="1" applyFont="1" applyFill="1" applyBorder="1">
      <alignment/>
      <protection/>
    </xf>
    <xf numFmtId="190" fontId="0" fillId="0" borderId="0" xfId="22" applyNumberFormat="1" applyFont="1" applyFill="1" applyBorder="1">
      <alignment/>
      <protection/>
    </xf>
    <xf numFmtId="0" fontId="8" fillId="0" borderId="0" xfId="22" applyFont="1" applyFill="1">
      <alignment/>
      <protection/>
    </xf>
    <xf numFmtId="0" fontId="0" fillId="0" borderId="0" xfId="25" applyFont="1" applyFill="1">
      <alignment/>
      <protection/>
    </xf>
    <xf numFmtId="0" fontId="8" fillId="0" borderId="0" xfId="25" applyFont="1" applyFill="1" applyAlignment="1">
      <alignment horizontal="center"/>
      <protection/>
    </xf>
    <xf numFmtId="190" fontId="0" fillId="0" borderId="0" xfId="15" applyNumberFormat="1" applyFont="1" applyFill="1" applyAlignment="1">
      <alignment/>
    </xf>
    <xf numFmtId="190" fontId="0" fillId="0" borderId="0" xfId="15" applyNumberFormat="1" applyFont="1" applyFill="1" applyAlignment="1">
      <alignment horizontal="center"/>
    </xf>
    <xf numFmtId="0" fontId="8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38" fontId="0" fillId="0" borderId="0" xfId="23" applyNumberFormat="1" applyFont="1" applyFill="1">
      <alignment/>
      <protection/>
    </xf>
    <xf numFmtId="0" fontId="6" fillId="0" borderId="0" xfId="23" applyFont="1" applyFill="1">
      <alignment/>
      <protection/>
    </xf>
    <xf numFmtId="190" fontId="0" fillId="0" borderId="0" xfId="23" applyNumberFormat="1" applyFont="1" applyFill="1">
      <alignment/>
      <protection/>
    </xf>
    <xf numFmtId="0" fontId="0" fillId="0" borderId="0" xfId="0" applyFont="1" applyFill="1" applyAlignment="1">
      <alignment/>
    </xf>
    <xf numFmtId="190" fontId="0" fillId="0" borderId="3" xfId="15" applyNumberFormat="1" applyFont="1" applyFill="1" applyBorder="1" applyAlignment="1">
      <alignment horizontal="right"/>
    </xf>
    <xf numFmtId="190" fontId="0" fillId="0" borderId="3" xfId="15" applyNumberFormat="1" applyFont="1" applyFill="1" applyBorder="1" applyAlignment="1">
      <alignment/>
    </xf>
    <xf numFmtId="190" fontId="0" fillId="0" borderId="3" xfId="23" applyNumberFormat="1" applyFont="1" applyFill="1" applyBorder="1" applyAlignment="1">
      <alignment/>
      <protection/>
    </xf>
    <xf numFmtId="190" fontId="0" fillId="0" borderId="3" xfId="23" applyNumberFormat="1" applyFont="1" applyFill="1" applyBorder="1">
      <alignment/>
      <protection/>
    </xf>
    <xf numFmtId="190" fontId="0" fillId="0" borderId="0" xfId="15" applyNumberFormat="1" applyFont="1" applyFill="1" applyAlignment="1">
      <alignment/>
    </xf>
    <xf numFmtId="190" fontId="0" fillId="0" borderId="0" xfId="23" applyNumberFormat="1" applyFont="1" applyFill="1" applyAlignment="1">
      <alignment/>
      <protection/>
    </xf>
    <xf numFmtId="190" fontId="0" fillId="0" borderId="7" xfId="23" applyNumberFormat="1" applyFont="1" applyFill="1" applyBorder="1">
      <alignment/>
      <protection/>
    </xf>
    <xf numFmtId="190" fontId="0" fillId="0" borderId="4" xfId="23" applyNumberFormat="1" applyFont="1" applyFill="1" applyBorder="1">
      <alignment/>
      <protection/>
    </xf>
    <xf numFmtId="0" fontId="0" fillId="0" borderId="0" xfId="23" applyFont="1" applyAlignment="1">
      <alignment horizontal="center"/>
      <protection/>
    </xf>
    <xf numFmtId="205" fontId="0" fillId="0" borderId="4" xfId="15" applyNumberFormat="1" applyFont="1" applyBorder="1" applyAlignment="1">
      <alignment/>
    </xf>
    <xf numFmtId="0" fontId="0" fillId="0" borderId="0" xfId="23" applyFont="1" applyAlignment="1">
      <alignment horizontal="center"/>
      <protection/>
    </xf>
    <xf numFmtId="190" fontId="0" fillId="0" borderId="0" xfId="15" applyNumberFormat="1" applyFont="1" applyFill="1" applyBorder="1" applyAlignment="1">
      <alignment horizontal="center"/>
    </xf>
    <xf numFmtId="40" fontId="0" fillId="0" borderId="0" xfId="22" applyNumberFormat="1" applyFont="1" applyFill="1" applyAlignment="1">
      <alignment horizontal="center"/>
      <protection/>
    </xf>
    <xf numFmtId="0" fontId="0" fillId="0" borderId="0" xfId="22" applyFont="1" applyFill="1" applyBorder="1">
      <alignment/>
      <protection/>
    </xf>
    <xf numFmtId="38" fontId="12" fillId="0" borderId="0" xfId="22" applyNumberFormat="1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  <cellStyle name="一般_MAcurrentmthYR2002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D33" sqref="D33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0.875" style="1" customWidth="1"/>
    <col min="6" max="6" width="7.125" style="1" customWidth="1"/>
    <col min="7" max="7" width="15.75390625" style="9" customWidth="1"/>
    <col min="8" max="8" width="13.125" style="9" customWidth="1"/>
    <col min="9" max="16384" width="8.00390625" style="1" customWidth="1"/>
  </cols>
  <sheetData>
    <row r="1" spans="1:13" ht="15.75">
      <c r="A1" s="10" t="s">
        <v>61</v>
      </c>
      <c r="B1" s="11"/>
      <c r="C1" s="12"/>
      <c r="D1" s="12"/>
      <c r="E1" s="12"/>
      <c r="F1" s="12"/>
      <c r="G1" s="13"/>
      <c r="H1" s="14"/>
      <c r="I1" s="12"/>
      <c r="J1" s="15"/>
      <c r="K1" s="15"/>
      <c r="L1" s="15"/>
      <c r="M1" s="15"/>
    </row>
    <row r="2" spans="1:13" ht="15.75">
      <c r="A2" s="16" t="s">
        <v>0</v>
      </c>
      <c r="B2" s="11"/>
      <c r="C2" s="12"/>
      <c r="D2" s="12"/>
      <c r="E2" s="12"/>
      <c r="F2" s="12"/>
      <c r="G2" s="13"/>
      <c r="H2" s="14"/>
      <c r="I2" s="12"/>
      <c r="J2" s="15"/>
      <c r="K2" s="15"/>
      <c r="L2" s="15"/>
      <c r="M2" s="15"/>
    </row>
    <row r="3" spans="1:13" ht="15.75">
      <c r="A3" s="17" t="s">
        <v>59</v>
      </c>
      <c r="B3" s="11"/>
      <c r="C3" s="12"/>
      <c r="D3" s="12"/>
      <c r="E3" s="12"/>
      <c r="F3" s="15"/>
      <c r="G3" s="180"/>
      <c r="H3" s="18"/>
      <c r="I3" s="19"/>
      <c r="J3" s="20"/>
      <c r="K3" s="20"/>
      <c r="L3" s="20"/>
      <c r="M3" s="20"/>
    </row>
    <row r="4" spans="1:13" ht="15.75">
      <c r="A4" s="10" t="s">
        <v>162</v>
      </c>
      <c r="B4" s="21"/>
      <c r="C4" s="22"/>
      <c r="D4" s="22"/>
      <c r="E4" s="22"/>
      <c r="F4" s="22"/>
      <c r="G4" s="200"/>
      <c r="H4" s="13"/>
      <c r="I4" s="15"/>
      <c r="J4" s="15"/>
      <c r="K4" s="15"/>
      <c r="L4" s="15"/>
      <c r="M4" s="15"/>
    </row>
    <row r="5" spans="1:13" ht="15.75">
      <c r="A5" s="16"/>
      <c r="B5" s="21"/>
      <c r="C5" s="22"/>
      <c r="D5" s="22"/>
      <c r="E5" s="22"/>
      <c r="F5" s="22"/>
      <c r="G5" s="201" t="s">
        <v>152</v>
      </c>
      <c r="H5" s="24" t="s">
        <v>153</v>
      </c>
      <c r="I5" s="15"/>
      <c r="J5" s="15"/>
      <c r="K5" s="15"/>
      <c r="L5" s="15"/>
      <c r="M5" s="15"/>
    </row>
    <row r="6" spans="1:13" ht="15.75">
      <c r="A6" s="15"/>
      <c r="B6" s="15"/>
      <c r="C6" s="15"/>
      <c r="D6" s="15"/>
      <c r="E6" s="15"/>
      <c r="F6" s="15"/>
      <c r="G6" s="26" t="s">
        <v>168</v>
      </c>
      <c r="H6" s="26" t="s">
        <v>69</v>
      </c>
      <c r="I6" s="15"/>
      <c r="J6" s="15"/>
      <c r="K6" s="15"/>
      <c r="L6" s="15"/>
      <c r="M6" s="15"/>
    </row>
    <row r="7" spans="1:13" ht="15.75">
      <c r="A7" s="15"/>
      <c r="B7" s="15"/>
      <c r="C7" s="15"/>
      <c r="D7" s="15"/>
      <c r="E7" s="15"/>
      <c r="F7" s="15"/>
      <c r="G7" s="24" t="s">
        <v>2</v>
      </c>
      <c r="H7" s="24" t="s">
        <v>2</v>
      </c>
      <c r="I7" s="15"/>
      <c r="J7" s="15"/>
      <c r="K7" s="15"/>
      <c r="L7" s="15"/>
      <c r="M7" s="15"/>
    </row>
    <row r="8" spans="1:13" ht="15.75">
      <c r="A8" s="25" t="s">
        <v>71</v>
      </c>
      <c r="B8" s="15"/>
      <c r="C8" s="15"/>
      <c r="D8" s="15"/>
      <c r="E8" s="15"/>
      <c r="F8" s="15"/>
      <c r="G8" s="24"/>
      <c r="H8" s="13"/>
      <c r="I8" s="15"/>
      <c r="J8" s="15"/>
      <c r="K8" s="15"/>
      <c r="L8" s="15"/>
      <c r="M8" s="15"/>
    </row>
    <row r="9" spans="1:13" ht="3.75" customHeight="1">
      <c r="A9" s="15"/>
      <c r="B9" s="15"/>
      <c r="C9" s="15"/>
      <c r="D9" s="15"/>
      <c r="E9" s="15"/>
      <c r="F9" s="15"/>
      <c r="G9" s="13"/>
      <c r="H9" s="13"/>
      <c r="I9" s="15"/>
      <c r="J9" s="15"/>
      <c r="K9" s="15"/>
      <c r="L9" s="15"/>
      <c r="M9" s="15"/>
    </row>
    <row r="10" spans="1:13" ht="14.25" customHeight="1">
      <c r="A10" s="25" t="s">
        <v>72</v>
      </c>
      <c r="B10" s="15"/>
      <c r="C10" s="15"/>
      <c r="D10" s="15"/>
      <c r="E10" s="15"/>
      <c r="F10" s="15"/>
      <c r="G10" s="13"/>
      <c r="H10" s="13"/>
      <c r="I10" s="15"/>
      <c r="J10" s="15"/>
      <c r="K10" s="15"/>
      <c r="L10" s="15"/>
      <c r="M10" s="15"/>
    </row>
    <row r="11" spans="1:13" ht="15.75">
      <c r="A11" s="27"/>
      <c r="B11" s="15" t="s">
        <v>73</v>
      </c>
      <c r="C11" s="15"/>
      <c r="D11" s="15"/>
      <c r="E11" s="15"/>
      <c r="F11" s="15"/>
      <c r="G11" s="28">
        <v>54465</v>
      </c>
      <c r="H11" s="28">
        <v>52897</v>
      </c>
      <c r="I11" s="15"/>
      <c r="J11" s="15"/>
      <c r="K11" s="15"/>
      <c r="L11" s="15"/>
      <c r="M11" s="15"/>
    </row>
    <row r="12" spans="1:13" ht="15.75">
      <c r="A12" s="27"/>
      <c r="B12" s="15" t="s">
        <v>74</v>
      </c>
      <c r="C12" s="15"/>
      <c r="D12" s="15"/>
      <c r="E12" s="15"/>
      <c r="F12" s="15"/>
      <c r="G12" s="202">
        <v>5894</v>
      </c>
      <c r="H12" s="28">
        <v>5959</v>
      </c>
      <c r="I12" s="15"/>
      <c r="J12" s="15"/>
      <c r="K12" s="15"/>
      <c r="L12" s="15"/>
      <c r="M12" s="15"/>
    </row>
    <row r="13" spans="1:13" ht="15.75">
      <c r="A13" s="27"/>
      <c r="B13" s="15" t="s">
        <v>149</v>
      </c>
      <c r="C13" s="15"/>
      <c r="D13" s="15"/>
      <c r="E13" s="15"/>
      <c r="F13" s="15"/>
      <c r="G13" s="203" t="s">
        <v>117</v>
      </c>
      <c r="H13" s="28"/>
      <c r="I13" s="15"/>
      <c r="J13" s="15"/>
      <c r="K13" s="15"/>
      <c r="L13" s="15"/>
      <c r="M13" s="15"/>
    </row>
    <row r="14" spans="1:13" ht="15.75">
      <c r="A14" s="27"/>
      <c r="B14" s="15" t="s">
        <v>75</v>
      </c>
      <c r="C14" s="15"/>
      <c r="D14" s="15"/>
      <c r="E14" s="15"/>
      <c r="F14" s="15"/>
      <c r="G14" s="28">
        <v>4962</v>
      </c>
      <c r="H14" s="28">
        <v>2103</v>
      </c>
      <c r="I14" s="15"/>
      <c r="J14" s="15"/>
      <c r="K14" s="15"/>
      <c r="L14" s="15"/>
      <c r="M14" s="15"/>
    </row>
    <row r="15" spans="1:13" ht="16.5" customHeight="1">
      <c r="A15" s="29"/>
      <c r="B15" s="27"/>
      <c r="C15" s="15"/>
      <c r="D15" s="15"/>
      <c r="E15" s="15"/>
      <c r="F15" s="15" t="s">
        <v>148</v>
      </c>
      <c r="G15" s="30">
        <f>SUM(G11:G14)</f>
        <v>65321</v>
      </c>
      <c r="H15" s="30">
        <f>SUM(H11:H14)</f>
        <v>60959</v>
      </c>
      <c r="I15" s="15"/>
      <c r="J15" s="15"/>
      <c r="K15" s="15"/>
      <c r="L15" s="15"/>
      <c r="M15" s="15"/>
    </row>
    <row r="16" spans="1:13" ht="15.75">
      <c r="A16" s="35" t="s">
        <v>76</v>
      </c>
      <c r="B16" s="15"/>
      <c r="C16" s="15"/>
      <c r="D16" s="15"/>
      <c r="E16" s="15"/>
      <c r="F16" s="15"/>
      <c r="G16" s="28"/>
      <c r="H16" s="28"/>
      <c r="I16" s="15"/>
      <c r="J16" s="15"/>
      <c r="K16" s="15"/>
      <c r="L16" s="15"/>
      <c r="M16" s="15"/>
    </row>
    <row r="17" spans="1:13" ht="15.75">
      <c r="A17" s="29"/>
      <c r="B17" s="31" t="s">
        <v>18</v>
      </c>
      <c r="C17" s="15"/>
      <c r="D17" s="15"/>
      <c r="E17" s="15"/>
      <c r="F17" s="15"/>
      <c r="G17" s="32">
        <v>11860</v>
      </c>
      <c r="H17" s="32">
        <v>10794</v>
      </c>
      <c r="I17" s="15"/>
      <c r="J17" s="15"/>
      <c r="K17" s="15"/>
      <c r="L17" s="15"/>
      <c r="M17" s="15"/>
    </row>
    <row r="18" spans="1:13" ht="15.75">
      <c r="A18" s="29"/>
      <c r="B18" s="31" t="s">
        <v>54</v>
      </c>
      <c r="C18" s="15"/>
      <c r="D18" s="15"/>
      <c r="E18" s="15"/>
      <c r="F18" s="15"/>
      <c r="G18" s="32">
        <v>34059</v>
      </c>
      <c r="H18" s="32">
        <v>24543</v>
      </c>
      <c r="I18" s="15"/>
      <c r="J18" s="15"/>
      <c r="K18" s="15"/>
      <c r="L18" s="15"/>
      <c r="M18" s="15"/>
    </row>
    <row r="19" spans="1:13" ht="15.75">
      <c r="A19" s="29"/>
      <c r="B19" s="31" t="s">
        <v>89</v>
      </c>
      <c r="C19" s="15"/>
      <c r="D19" s="15"/>
      <c r="E19" s="15"/>
      <c r="F19" s="15"/>
      <c r="G19" s="32">
        <v>6378</v>
      </c>
      <c r="H19" s="32">
        <v>9308</v>
      </c>
      <c r="I19" s="15"/>
      <c r="J19" s="15"/>
      <c r="K19" s="15"/>
      <c r="L19" s="15"/>
      <c r="M19" s="15"/>
    </row>
    <row r="20" spans="1:13" ht="15.75">
      <c r="A20" s="29"/>
      <c r="B20" s="31" t="s">
        <v>30</v>
      </c>
      <c r="C20" s="15"/>
      <c r="D20" s="15"/>
      <c r="E20" s="15"/>
      <c r="F20" s="15"/>
      <c r="G20" s="32">
        <v>16150</v>
      </c>
      <c r="H20" s="32">
        <v>8701</v>
      </c>
      <c r="I20" s="15"/>
      <c r="J20" s="15"/>
      <c r="K20" s="15"/>
      <c r="L20" s="15"/>
      <c r="M20" s="15"/>
    </row>
    <row r="21" spans="1:13" ht="15.75" customHeight="1">
      <c r="A21" s="29"/>
      <c r="B21" s="31" t="s">
        <v>19</v>
      </c>
      <c r="C21" s="15"/>
      <c r="D21" s="15"/>
      <c r="E21" s="15"/>
      <c r="F21" s="15"/>
      <c r="G21" s="32">
        <v>849</v>
      </c>
      <c r="H21" s="32">
        <v>320</v>
      </c>
      <c r="I21" s="15"/>
      <c r="J21" s="15"/>
      <c r="K21" s="15"/>
      <c r="L21" s="15"/>
      <c r="M21" s="33"/>
    </row>
    <row r="22" spans="1:13" ht="15.75" customHeight="1">
      <c r="A22" s="29"/>
      <c r="B22" s="31" t="s">
        <v>55</v>
      </c>
      <c r="C22" s="15"/>
      <c r="D22" s="15"/>
      <c r="E22" s="15"/>
      <c r="F22" s="15"/>
      <c r="G22" s="32">
        <v>1781</v>
      </c>
      <c r="H22" s="32">
        <v>2256</v>
      </c>
      <c r="I22" s="15"/>
      <c r="J22" s="15"/>
      <c r="K22" s="15"/>
      <c r="L22" s="15"/>
      <c r="M22" s="33"/>
    </row>
    <row r="23" spans="1:13" ht="15.75">
      <c r="A23" s="29"/>
      <c r="B23" s="31" t="s">
        <v>45</v>
      </c>
      <c r="C23" s="15"/>
      <c r="D23" s="15"/>
      <c r="E23" s="15"/>
      <c r="F23" s="15"/>
      <c r="G23" s="32">
        <v>914</v>
      </c>
      <c r="H23" s="32">
        <v>3241</v>
      </c>
      <c r="I23" s="15"/>
      <c r="J23" s="15"/>
      <c r="K23" s="15"/>
      <c r="L23" s="15"/>
      <c r="M23" s="33"/>
    </row>
    <row r="24" spans="1:13" ht="15.75">
      <c r="A24" s="29"/>
      <c r="B24" s="27"/>
      <c r="C24" s="15"/>
      <c r="D24" s="15"/>
      <c r="E24" s="15"/>
      <c r="F24" s="15"/>
      <c r="G24" s="30">
        <f>SUM(G17:G23)</f>
        <v>71991</v>
      </c>
      <c r="H24" s="30">
        <f>SUM(H17:H23)</f>
        <v>59163</v>
      </c>
      <c r="I24" s="15"/>
      <c r="J24" s="15"/>
      <c r="K24" s="15"/>
      <c r="L24" s="15"/>
      <c r="M24" s="34"/>
    </row>
    <row r="25" spans="1:13" ht="5.25" customHeight="1">
      <c r="A25" s="29"/>
      <c r="B25" s="27"/>
      <c r="C25" s="15"/>
      <c r="D25" s="15"/>
      <c r="E25" s="15"/>
      <c r="F25" s="15"/>
      <c r="G25" s="32"/>
      <c r="H25" s="32"/>
      <c r="I25" s="15"/>
      <c r="J25" s="15"/>
      <c r="K25" s="15"/>
      <c r="L25" s="15"/>
      <c r="M25" s="34"/>
    </row>
    <row r="26" spans="1:13" ht="16.5" thickBot="1">
      <c r="A26" s="41" t="s">
        <v>77</v>
      </c>
      <c r="B26" s="27"/>
      <c r="C26" s="15"/>
      <c r="D26" s="15"/>
      <c r="E26" s="15"/>
      <c r="F26" s="15"/>
      <c r="G26" s="42">
        <f>G15+G24</f>
        <v>137312</v>
      </c>
      <c r="H26" s="42">
        <f>H15+H24</f>
        <v>120122</v>
      </c>
      <c r="I26" s="15"/>
      <c r="J26" s="15"/>
      <c r="K26" s="15"/>
      <c r="L26" s="15"/>
      <c r="M26" s="34"/>
    </row>
    <row r="27" spans="1:13" ht="9.75" customHeight="1" thickTop="1">
      <c r="A27" s="27"/>
      <c r="B27" s="15"/>
      <c r="C27" s="15"/>
      <c r="D27" s="15"/>
      <c r="E27" s="15"/>
      <c r="F27" s="15"/>
      <c r="G27" s="32"/>
      <c r="H27" s="32"/>
      <c r="I27" s="15"/>
      <c r="J27" s="15"/>
      <c r="K27" s="15"/>
      <c r="L27" s="15"/>
      <c r="M27" s="33"/>
    </row>
    <row r="28" spans="1:13" ht="15.75">
      <c r="A28" s="35" t="s">
        <v>78</v>
      </c>
      <c r="B28" s="15"/>
      <c r="C28" s="15"/>
      <c r="D28" s="15"/>
      <c r="E28" s="15"/>
      <c r="F28" s="15"/>
      <c r="G28" s="32"/>
      <c r="H28" s="32"/>
      <c r="I28" s="15"/>
      <c r="J28" s="15"/>
      <c r="K28" s="15"/>
      <c r="L28" s="15"/>
      <c r="M28" s="33"/>
    </row>
    <row r="29" spans="1:13" ht="0.75" customHeight="1">
      <c r="A29" s="27"/>
      <c r="B29" s="15"/>
      <c r="C29" s="15"/>
      <c r="D29" s="15"/>
      <c r="E29" s="15"/>
      <c r="F29" s="15"/>
      <c r="G29" s="32"/>
      <c r="H29" s="32"/>
      <c r="I29" s="15"/>
      <c r="J29" s="15"/>
      <c r="K29" s="15"/>
      <c r="L29" s="15"/>
      <c r="M29" s="33"/>
    </row>
    <row r="30" spans="1:13" ht="15.75">
      <c r="A30" s="35" t="s">
        <v>79</v>
      </c>
      <c r="B30" s="15"/>
      <c r="C30" s="15"/>
      <c r="D30" s="15"/>
      <c r="E30" s="15"/>
      <c r="F30" s="15"/>
      <c r="G30" s="32"/>
      <c r="H30" s="32"/>
      <c r="I30" s="15"/>
      <c r="J30" s="15"/>
      <c r="K30" s="15"/>
      <c r="L30" s="15"/>
      <c r="M30" s="33"/>
    </row>
    <row r="31" spans="1:13" ht="15.75">
      <c r="A31" s="35"/>
      <c r="B31" s="15" t="s">
        <v>80</v>
      </c>
      <c r="C31" s="15"/>
      <c r="D31" s="15"/>
      <c r="E31" s="15"/>
      <c r="F31" s="15"/>
      <c r="G31" s="32">
        <v>55000</v>
      </c>
      <c r="H31" s="32">
        <v>55000</v>
      </c>
      <c r="I31" s="15"/>
      <c r="J31" s="15"/>
      <c r="K31" s="15"/>
      <c r="L31" s="15"/>
      <c r="M31" s="33"/>
    </row>
    <row r="32" spans="1:13" ht="15.75">
      <c r="A32" s="35"/>
      <c r="B32" s="15" t="s">
        <v>81</v>
      </c>
      <c r="C32" s="15"/>
      <c r="D32" s="15"/>
      <c r="E32" s="15"/>
      <c r="F32" s="15"/>
      <c r="G32" s="32">
        <v>1088</v>
      </c>
      <c r="H32" s="32">
        <v>1088</v>
      </c>
      <c r="I32" s="15"/>
      <c r="J32" s="15"/>
      <c r="K32" s="15"/>
      <c r="L32" s="15"/>
      <c r="M32" s="33"/>
    </row>
    <row r="33" spans="1:13" ht="15.75">
      <c r="A33" s="35"/>
      <c r="B33" s="15" t="s">
        <v>82</v>
      </c>
      <c r="C33" s="15"/>
      <c r="D33" s="15"/>
      <c r="E33" s="15"/>
      <c r="F33" s="15"/>
      <c r="G33" s="32">
        <v>-48</v>
      </c>
      <c r="H33" s="32">
        <v>0</v>
      </c>
      <c r="I33" s="15"/>
      <c r="J33" s="15"/>
      <c r="K33" s="15"/>
      <c r="L33" s="15"/>
      <c r="M33" s="33"/>
    </row>
    <row r="34" spans="1:13" ht="15.75">
      <c r="A34" s="35"/>
      <c r="B34" s="15" t="s">
        <v>83</v>
      </c>
      <c r="C34" s="15"/>
      <c r="D34" s="15"/>
      <c r="E34" s="15"/>
      <c r="F34" s="15"/>
      <c r="G34" s="57">
        <f>'EQUITY '!I25</f>
        <v>13578</v>
      </c>
      <c r="H34" s="57">
        <v>11811</v>
      </c>
      <c r="I34" s="15"/>
      <c r="J34" s="15"/>
      <c r="K34" s="15"/>
      <c r="L34" s="15"/>
      <c r="M34" s="33"/>
    </row>
    <row r="35" spans="1:13" ht="15.75">
      <c r="A35" s="35"/>
      <c r="B35" s="15"/>
      <c r="C35" s="15"/>
      <c r="D35" s="15"/>
      <c r="E35" s="15"/>
      <c r="F35" s="15"/>
      <c r="G35" s="32">
        <f>SUM(G31:G34)</f>
        <v>69618</v>
      </c>
      <c r="H35" s="32">
        <f>SUM(H31:H34)</f>
        <v>67899</v>
      </c>
      <c r="I35" s="15"/>
      <c r="J35" s="15"/>
      <c r="K35" s="15"/>
      <c r="L35" s="15"/>
      <c r="M35" s="33"/>
    </row>
    <row r="36" spans="1:13" ht="15.75">
      <c r="A36" s="35"/>
      <c r="B36" s="15" t="s">
        <v>177</v>
      </c>
      <c r="C36" s="15"/>
      <c r="D36" s="15"/>
      <c r="E36" s="15"/>
      <c r="F36" s="15"/>
      <c r="G36" s="222" t="s">
        <v>117</v>
      </c>
      <c r="H36" s="32">
        <v>0</v>
      </c>
      <c r="I36" s="15"/>
      <c r="J36" s="15"/>
      <c r="K36" s="15"/>
      <c r="L36" s="15"/>
      <c r="M36" s="33"/>
    </row>
    <row r="37" spans="1:13" ht="15.75">
      <c r="A37" s="35"/>
      <c r="B37" s="25" t="s">
        <v>84</v>
      </c>
      <c r="C37" s="15"/>
      <c r="D37" s="15"/>
      <c r="E37" s="15"/>
      <c r="F37" s="15"/>
      <c r="G37" s="30">
        <f>SUM(G35:G36)</f>
        <v>69618</v>
      </c>
      <c r="H37" s="30">
        <f>H35+H36</f>
        <v>67899</v>
      </c>
      <c r="I37" s="15"/>
      <c r="J37" s="15"/>
      <c r="K37" s="15"/>
      <c r="L37" s="15"/>
      <c r="M37" s="33"/>
    </row>
    <row r="38" spans="1:13" ht="5.25" customHeight="1">
      <c r="A38" s="35"/>
      <c r="B38" s="15"/>
      <c r="C38" s="15"/>
      <c r="D38" s="15"/>
      <c r="E38" s="15"/>
      <c r="F38" s="15"/>
      <c r="G38" s="32"/>
      <c r="H38" s="32"/>
      <c r="I38" s="15"/>
      <c r="J38" s="15"/>
      <c r="K38" s="15"/>
      <c r="L38" s="15"/>
      <c r="M38" s="33"/>
    </row>
    <row r="39" spans="1:13" ht="15.75">
      <c r="A39" s="35" t="s">
        <v>85</v>
      </c>
      <c r="B39" s="15"/>
      <c r="C39" s="15"/>
      <c r="D39" s="15"/>
      <c r="E39" s="15"/>
      <c r="F39" s="15"/>
      <c r="G39" s="32"/>
      <c r="H39" s="32"/>
      <c r="I39" s="15"/>
      <c r="J39" s="15"/>
      <c r="K39" s="15"/>
      <c r="L39" s="15"/>
      <c r="M39" s="33"/>
    </row>
    <row r="40" spans="1:13" ht="15.75">
      <c r="A40" s="35"/>
      <c r="B40" s="15" t="s">
        <v>57</v>
      </c>
      <c r="C40" s="15"/>
      <c r="D40" s="15"/>
      <c r="E40" s="15"/>
      <c r="F40" s="15"/>
      <c r="G40" s="32">
        <v>11250</v>
      </c>
      <c r="H40" s="32">
        <v>10973</v>
      </c>
      <c r="I40" s="15"/>
      <c r="J40" s="15"/>
      <c r="K40" s="15"/>
      <c r="L40" s="15"/>
      <c r="M40" s="33"/>
    </row>
    <row r="41" spans="1:13" ht="15.75">
      <c r="A41" s="35"/>
      <c r="B41" s="15" t="s">
        <v>87</v>
      </c>
      <c r="C41" s="15"/>
      <c r="D41" s="15"/>
      <c r="E41" s="15"/>
      <c r="F41" s="15"/>
      <c r="G41" s="32">
        <v>692</v>
      </c>
      <c r="H41" s="32">
        <v>1057</v>
      </c>
      <c r="I41" s="15"/>
      <c r="J41" s="15"/>
      <c r="K41" s="15"/>
      <c r="L41" s="15"/>
      <c r="M41" s="33"/>
    </row>
    <row r="42" spans="1:13" ht="15.75">
      <c r="A42" s="35"/>
      <c r="B42" s="15" t="s">
        <v>91</v>
      </c>
      <c r="C42" s="15"/>
      <c r="D42" s="15"/>
      <c r="E42" s="15"/>
      <c r="F42" s="15"/>
      <c r="G42" s="32">
        <v>6351</v>
      </c>
      <c r="H42" s="32">
        <v>6154</v>
      </c>
      <c r="I42" s="15"/>
      <c r="J42" s="15"/>
      <c r="K42" s="15"/>
      <c r="L42" s="15"/>
      <c r="M42" s="33"/>
    </row>
    <row r="43" spans="1:13" ht="15.75">
      <c r="A43" s="35"/>
      <c r="B43" s="15"/>
      <c r="C43" s="15"/>
      <c r="D43" s="15"/>
      <c r="E43" s="15"/>
      <c r="F43" s="15"/>
      <c r="G43" s="30">
        <f>SUM(G40:G42)</f>
        <v>18293</v>
      </c>
      <c r="H43" s="30">
        <f>SUM(H40:H42)</f>
        <v>18184</v>
      </c>
      <c r="I43" s="15"/>
      <c r="J43" s="15"/>
      <c r="K43" s="15"/>
      <c r="L43" s="15"/>
      <c r="M43" s="33"/>
    </row>
    <row r="44" spans="1:13" ht="5.25" customHeight="1">
      <c r="A44" s="35"/>
      <c r="B44" s="15"/>
      <c r="C44" s="15"/>
      <c r="D44" s="15"/>
      <c r="E44" s="15"/>
      <c r="F44" s="15"/>
      <c r="G44" s="32"/>
      <c r="H44" s="32"/>
      <c r="I44" s="15"/>
      <c r="J44" s="15"/>
      <c r="K44" s="15"/>
      <c r="L44" s="15"/>
      <c r="M44" s="33"/>
    </row>
    <row r="45" spans="1:13" ht="15.75">
      <c r="A45" s="35" t="s">
        <v>86</v>
      </c>
      <c r="B45" s="15"/>
      <c r="C45" s="15"/>
      <c r="D45" s="15"/>
      <c r="E45" s="15"/>
      <c r="F45" s="15"/>
      <c r="G45" s="32"/>
      <c r="H45" s="32"/>
      <c r="I45" s="15"/>
      <c r="J45" s="15"/>
      <c r="K45" s="15"/>
      <c r="L45" s="15"/>
      <c r="M45" s="33"/>
    </row>
    <row r="46" spans="1:13" ht="15.75">
      <c r="A46" s="29"/>
      <c r="B46" s="31" t="s">
        <v>56</v>
      </c>
      <c r="C46" s="15"/>
      <c r="D46" s="15"/>
      <c r="E46" s="15"/>
      <c r="F46" s="15"/>
      <c r="G46" s="32">
        <v>17293</v>
      </c>
      <c r="H46" s="32">
        <v>13482</v>
      </c>
      <c r="I46" s="15"/>
      <c r="J46" s="15"/>
      <c r="K46" s="15"/>
      <c r="L46" s="15"/>
      <c r="M46" s="15"/>
    </row>
    <row r="47" spans="1:13" ht="15.75">
      <c r="A47" s="29"/>
      <c r="B47" s="31" t="s">
        <v>88</v>
      </c>
      <c r="C47" s="15"/>
      <c r="D47" s="15"/>
      <c r="E47" s="15"/>
      <c r="F47" s="15"/>
      <c r="G47" s="32">
        <v>10782</v>
      </c>
      <c r="H47" s="32">
        <v>6334</v>
      </c>
      <c r="I47" s="15"/>
      <c r="J47" s="15"/>
      <c r="K47" s="15"/>
      <c r="L47" s="15"/>
      <c r="M47" s="15"/>
    </row>
    <row r="48" spans="1:13" ht="15.75">
      <c r="A48" s="29"/>
      <c r="B48" s="31" t="s">
        <v>57</v>
      </c>
      <c r="C48" s="15"/>
      <c r="D48" s="15"/>
      <c r="E48" s="15"/>
      <c r="F48" s="15"/>
      <c r="G48" s="32">
        <v>5864</v>
      </c>
      <c r="H48" s="32">
        <v>4647</v>
      </c>
      <c r="I48" s="15"/>
      <c r="J48" s="15"/>
      <c r="K48" s="15"/>
      <c r="L48" s="15"/>
      <c r="M48" s="15"/>
    </row>
    <row r="49" spans="1:13" ht="15.75">
      <c r="A49" s="29"/>
      <c r="B49" s="31" t="s">
        <v>90</v>
      </c>
      <c r="C49" s="15"/>
      <c r="D49" s="15"/>
      <c r="E49" s="15"/>
      <c r="F49" s="15"/>
      <c r="G49" s="32">
        <v>8173</v>
      </c>
      <c r="H49" s="32">
        <v>4427</v>
      </c>
      <c r="I49" s="15"/>
      <c r="J49" s="15"/>
      <c r="K49" s="15"/>
      <c r="L49" s="15"/>
      <c r="M49" s="15"/>
    </row>
    <row r="50" spans="1:13" ht="15.75">
      <c r="A50" s="29"/>
      <c r="B50" s="31" t="s">
        <v>46</v>
      </c>
      <c r="C50" s="15"/>
      <c r="D50" s="15"/>
      <c r="E50" s="15"/>
      <c r="F50" s="15"/>
      <c r="G50" s="32">
        <v>6541</v>
      </c>
      <c r="H50" s="32">
        <v>3991.7</v>
      </c>
      <c r="I50" s="15"/>
      <c r="J50" s="15"/>
      <c r="K50" s="15"/>
      <c r="L50" s="15"/>
      <c r="M50" s="15"/>
    </row>
    <row r="51" spans="1:13" ht="15.75">
      <c r="A51" s="29"/>
      <c r="B51" s="15" t="s">
        <v>27</v>
      </c>
      <c r="C51" s="15"/>
      <c r="D51" s="15"/>
      <c r="E51" s="15"/>
      <c r="F51" s="15"/>
      <c r="G51" s="32">
        <v>473</v>
      </c>
      <c r="H51" s="32">
        <v>1000</v>
      </c>
      <c r="I51" s="15"/>
      <c r="J51" s="15"/>
      <c r="K51" s="15"/>
      <c r="L51" s="15"/>
      <c r="M51" s="15"/>
    </row>
    <row r="52" spans="1:13" ht="15.75">
      <c r="A52" s="29"/>
      <c r="B52" s="31" t="s">
        <v>92</v>
      </c>
      <c r="C52" s="15"/>
      <c r="D52" s="15"/>
      <c r="E52" s="15"/>
      <c r="F52" s="15"/>
      <c r="G52" s="32">
        <v>275</v>
      </c>
      <c r="H52" s="32">
        <v>157</v>
      </c>
      <c r="I52" s="15"/>
      <c r="J52" s="15"/>
      <c r="K52" s="15"/>
      <c r="L52" s="15"/>
      <c r="M52" s="15"/>
    </row>
    <row r="53" spans="1:13" ht="15.75">
      <c r="A53" s="29"/>
      <c r="B53" s="27"/>
      <c r="C53" s="15"/>
      <c r="D53" s="15"/>
      <c r="E53" s="15"/>
      <c r="F53" s="15"/>
      <c r="G53" s="30">
        <f>SUM(G46:G52)</f>
        <v>49401</v>
      </c>
      <c r="H53" s="30">
        <f>SUM(H46:H52)</f>
        <v>34038.7</v>
      </c>
      <c r="I53" s="15"/>
      <c r="J53" s="15"/>
      <c r="K53" s="15"/>
      <c r="L53" s="15"/>
      <c r="M53" s="15"/>
    </row>
    <row r="54" spans="1:13" ht="5.25" customHeight="1">
      <c r="A54" s="29"/>
      <c r="B54" s="27"/>
      <c r="C54" s="15"/>
      <c r="D54" s="15"/>
      <c r="E54" s="15"/>
      <c r="F54" s="15"/>
      <c r="G54" s="32"/>
      <c r="H54" s="32"/>
      <c r="I54" s="15"/>
      <c r="J54" s="15"/>
      <c r="K54" s="15"/>
      <c r="L54" s="15"/>
      <c r="M54" s="15"/>
    </row>
    <row r="55" spans="1:13" ht="15.75">
      <c r="A55" s="41" t="s">
        <v>93</v>
      </c>
      <c r="B55" s="27"/>
      <c r="C55" s="15"/>
      <c r="D55" s="15"/>
      <c r="E55" s="15"/>
      <c r="F55" s="15"/>
      <c r="G55" s="32">
        <f>G43+G53</f>
        <v>67694</v>
      </c>
      <c r="H55" s="32">
        <f>H43+H53</f>
        <v>52222.7</v>
      </c>
      <c r="I55" s="15"/>
      <c r="J55" s="15"/>
      <c r="K55" s="15"/>
      <c r="L55" s="15"/>
      <c r="M55" s="15"/>
    </row>
    <row r="56" spans="1:13" ht="9.75" customHeight="1">
      <c r="A56" s="29"/>
      <c r="B56" s="27"/>
      <c r="C56" s="15"/>
      <c r="D56" s="15"/>
      <c r="E56" s="15"/>
      <c r="F56" s="15"/>
      <c r="G56" s="32"/>
      <c r="H56" s="32"/>
      <c r="I56" s="15"/>
      <c r="J56" s="15"/>
      <c r="K56" s="15"/>
      <c r="L56" s="15"/>
      <c r="M56" s="15"/>
    </row>
    <row r="57" spans="1:13" ht="16.5" thickBot="1">
      <c r="A57" s="41" t="s">
        <v>94</v>
      </c>
      <c r="B57" s="27"/>
      <c r="C57" s="15"/>
      <c r="D57" s="15"/>
      <c r="E57" s="15"/>
      <c r="F57" s="15"/>
      <c r="G57" s="42">
        <f>G37+G55</f>
        <v>137312</v>
      </c>
      <c r="H57" s="42">
        <f>H37+H55</f>
        <v>120121.7</v>
      </c>
      <c r="I57" s="15"/>
      <c r="J57" s="15"/>
      <c r="K57" s="15"/>
      <c r="L57" s="15"/>
      <c r="M57" s="15"/>
    </row>
    <row r="58" spans="1:13" ht="9" customHeight="1" thickTop="1">
      <c r="A58" s="29"/>
      <c r="B58" s="27"/>
      <c r="C58" s="15"/>
      <c r="D58" s="15"/>
      <c r="E58" s="15"/>
      <c r="F58" s="15"/>
      <c r="G58" s="32"/>
      <c r="H58" s="32"/>
      <c r="I58" s="15"/>
      <c r="J58" s="15"/>
      <c r="K58" s="15"/>
      <c r="L58" s="15"/>
      <c r="M58" s="15"/>
    </row>
    <row r="59" spans="1:13" s="4" customFormat="1" ht="15.75">
      <c r="A59" s="36" t="s">
        <v>136</v>
      </c>
      <c r="B59" s="37"/>
      <c r="C59" s="37"/>
      <c r="D59" s="37"/>
      <c r="E59" s="37"/>
      <c r="F59" s="37"/>
      <c r="G59" s="38">
        <f>G37/G31</f>
        <v>1.2657818181818181</v>
      </c>
      <c r="H59" s="38">
        <f>H37/H31</f>
        <v>1.2345272727272727</v>
      </c>
      <c r="I59" s="25"/>
      <c r="J59" s="25"/>
      <c r="K59" s="25"/>
      <c r="L59" s="25"/>
      <c r="M59" s="25"/>
    </row>
    <row r="60" spans="1:13" s="4" customFormat="1" ht="6.75" customHeight="1">
      <c r="A60" s="36"/>
      <c r="B60" s="37"/>
      <c r="C60" s="37"/>
      <c r="D60" s="37"/>
      <c r="E60" s="37"/>
      <c r="F60" s="37"/>
      <c r="G60" s="38"/>
      <c r="H60" s="38"/>
      <c r="I60" s="25"/>
      <c r="J60" s="25"/>
      <c r="K60" s="25"/>
      <c r="L60" s="25"/>
      <c r="M60" s="25"/>
    </row>
    <row r="61" spans="1:13" ht="15.75">
      <c r="A61" s="15" t="s">
        <v>150</v>
      </c>
      <c r="B61" s="15"/>
      <c r="C61" s="15"/>
      <c r="D61" s="15"/>
      <c r="E61" s="15"/>
      <c r="F61" s="15"/>
      <c r="G61" s="13"/>
      <c r="H61" s="13"/>
      <c r="I61" s="15"/>
      <c r="J61" s="15"/>
      <c r="K61" s="15"/>
      <c r="L61" s="15"/>
      <c r="M61" s="15"/>
    </row>
    <row r="62" spans="2:13" ht="7.5" customHeight="1">
      <c r="B62" s="15"/>
      <c r="C62" s="15"/>
      <c r="D62" s="15"/>
      <c r="E62" s="15"/>
      <c r="F62" s="15"/>
      <c r="G62" s="13"/>
      <c r="H62" s="13"/>
      <c r="I62" s="15"/>
      <c r="J62" s="15"/>
      <c r="K62" s="15"/>
      <c r="L62" s="15"/>
      <c r="M62" s="15"/>
    </row>
    <row r="63" spans="1:13" ht="15.75">
      <c r="A63" s="25" t="s">
        <v>29</v>
      </c>
      <c r="B63" s="25"/>
      <c r="C63" s="25"/>
      <c r="D63" s="25"/>
      <c r="E63" s="39"/>
      <c r="F63" s="39"/>
      <c r="G63" s="40"/>
      <c r="H63" s="40"/>
      <c r="I63" s="15"/>
      <c r="J63" s="15"/>
      <c r="K63" s="15"/>
      <c r="L63" s="15"/>
      <c r="M63" s="15"/>
    </row>
    <row r="64" spans="1:13" ht="15.75">
      <c r="A64" s="25" t="s">
        <v>95</v>
      </c>
      <c r="B64" s="25"/>
      <c r="C64" s="25"/>
      <c r="D64" s="25"/>
      <c r="E64" s="39"/>
      <c r="F64" s="39"/>
      <c r="G64" s="40"/>
      <c r="H64" s="40"/>
      <c r="I64" s="15"/>
      <c r="J64" s="15"/>
      <c r="K64" s="15"/>
      <c r="L64" s="15"/>
      <c r="M64" s="15"/>
    </row>
    <row r="65" spans="1:13" ht="15.75">
      <c r="A65" s="25" t="s">
        <v>96</v>
      </c>
      <c r="B65" s="15"/>
      <c r="C65" s="15"/>
      <c r="D65" s="15"/>
      <c r="E65" s="15"/>
      <c r="F65" s="15"/>
      <c r="G65" s="13"/>
      <c r="H65" s="13"/>
      <c r="I65" s="15"/>
      <c r="J65" s="15"/>
      <c r="K65" s="15"/>
      <c r="L65" s="15"/>
      <c r="M65" s="15"/>
    </row>
    <row r="66" spans="1:13" ht="15.75">
      <c r="A66" s="15"/>
      <c r="B66" s="15"/>
      <c r="C66" s="15"/>
      <c r="D66" s="15"/>
      <c r="E66" s="15"/>
      <c r="F66" s="15"/>
      <c r="G66" s="13"/>
      <c r="H66" s="13"/>
      <c r="I66" s="15"/>
      <c r="J66" s="15"/>
      <c r="K66" s="15"/>
      <c r="L66" s="15"/>
      <c r="M66" s="15"/>
    </row>
    <row r="67" spans="1:13" ht="15.75">
      <c r="A67" s="15"/>
      <c r="B67" s="15"/>
      <c r="C67" s="15"/>
      <c r="D67" s="15"/>
      <c r="E67" s="15"/>
      <c r="F67" s="15"/>
      <c r="G67" s="13"/>
      <c r="H67" s="13"/>
      <c r="I67" s="15"/>
      <c r="J67" s="15"/>
      <c r="K67" s="15"/>
      <c r="L67" s="15"/>
      <c r="M67" s="15"/>
    </row>
    <row r="68" spans="1:13" ht="15.75">
      <c r="A68" s="15"/>
      <c r="B68" s="15"/>
      <c r="C68" s="15"/>
      <c r="D68" s="15"/>
      <c r="E68" s="15"/>
      <c r="F68" s="15"/>
      <c r="G68" s="13"/>
      <c r="H68" s="13"/>
      <c r="I68" s="15"/>
      <c r="J68" s="15"/>
      <c r="K68" s="15"/>
      <c r="L68" s="15"/>
      <c r="M68" s="15"/>
    </row>
    <row r="69" spans="1:13" ht="15.75">
      <c r="A69" s="15"/>
      <c r="B69" s="15"/>
      <c r="C69" s="15"/>
      <c r="D69" s="15"/>
      <c r="E69" s="15"/>
      <c r="F69" s="15"/>
      <c r="G69" s="13"/>
      <c r="H69" s="13"/>
      <c r="I69" s="15"/>
      <c r="J69" s="15"/>
      <c r="K69" s="15"/>
      <c r="L69" s="15"/>
      <c r="M69" s="15"/>
    </row>
    <row r="70" spans="1:13" ht="15.75">
      <c r="A70" s="15"/>
      <c r="B70" s="15"/>
      <c r="C70" s="15"/>
      <c r="D70" s="15"/>
      <c r="E70" s="15"/>
      <c r="F70" s="15"/>
      <c r="G70" s="13"/>
      <c r="H70" s="13"/>
      <c r="I70" s="15"/>
      <c r="J70" s="15"/>
      <c r="K70" s="15"/>
      <c r="L70" s="15"/>
      <c r="M70" s="15"/>
    </row>
    <row r="71" spans="1:13" ht="15.75">
      <c r="A71" s="15"/>
      <c r="B71" s="15"/>
      <c r="C71" s="15"/>
      <c r="D71" s="15"/>
      <c r="E71" s="15"/>
      <c r="F71" s="15"/>
      <c r="G71" s="13"/>
      <c r="H71" s="13"/>
      <c r="I71" s="15"/>
      <c r="J71" s="15"/>
      <c r="K71" s="15"/>
      <c r="L71" s="15"/>
      <c r="M71" s="15"/>
    </row>
    <row r="72" spans="1:13" ht="15.75">
      <c r="A72" s="15"/>
      <c r="B72" s="15"/>
      <c r="C72" s="15"/>
      <c r="D72" s="15"/>
      <c r="E72" s="15"/>
      <c r="F72" s="15"/>
      <c r="G72" s="13"/>
      <c r="H72" s="13"/>
      <c r="I72" s="15"/>
      <c r="J72" s="15"/>
      <c r="K72" s="15"/>
      <c r="L72" s="15"/>
      <c r="M72" s="15"/>
    </row>
    <row r="73" spans="1:13" ht="15.75">
      <c r="A73" s="15"/>
      <c r="B73" s="15"/>
      <c r="C73" s="15"/>
      <c r="D73" s="15"/>
      <c r="E73" s="15"/>
      <c r="F73" s="15"/>
      <c r="G73" s="13"/>
      <c r="H73" s="13"/>
      <c r="I73" s="15"/>
      <c r="J73" s="15"/>
      <c r="K73" s="15"/>
      <c r="L73" s="15"/>
      <c r="M73" s="15"/>
    </row>
    <row r="74" spans="1:13" ht="15.75">
      <c r="A74" s="15"/>
      <c r="B74" s="15"/>
      <c r="C74" s="15"/>
      <c r="D74" s="15"/>
      <c r="E74" s="15"/>
      <c r="F74" s="15"/>
      <c r="G74" s="13"/>
      <c r="H74" s="13"/>
      <c r="I74" s="15"/>
      <c r="J74" s="15"/>
      <c r="K74" s="15"/>
      <c r="L74" s="15"/>
      <c r="M74" s="15"/>
    </row>
    <row r="75" spans="1:13" ht="15.75">
      <c r="A75" s="15"/>
      <c r="B75" s="15"/>
      <c r="C75" s="15"/>
      <c r="D75" s="15"/>
      <c r="E75" s="15"/>
      <c r="F75" s="15"/>
      <c r="G75" s="13"/>
      <c r="H75" s="13"/>
      <c r="I75" s="15"/>
      <c r="J75" s="15"/>
      <c r="K75" s="15"/>
      <c r="L75" s="15"/>
      <c r="M75" s="15"/>
    </row>
    <row r="76" spans="1:13" ht="15.75">
      <c r="A76" s="15"/>
      <c r="B76" s="15"/>
      <c r="C76" s="15"/>
      <c r="D76" s="15"/>
      <c r="E76" s="15"/>
      <c r="F76" s="15"/>
      <c r="G76" s="13"/>
      <c r="H76" s="13"/>
      <c r="I76" s="15"/>
      <c r="J76" s="15"/>
      <c r="K76" s="15"/>
      <c r="L76" s="15"/>
      <c r="M76" s="15"/>
    </row>
    <row r="77" spans="1:13" ht="15.75">
      <c r="A77" s="15"/>
      <c r="B77" s="15"/>
      <c r="C77" s="15"/>
      <c r="D77" s="15"/>
      <c r="E77" s="15"/>
      <c r="F77" s="15"/>
      <c r="G77" s="13"/>
      <c r="H77" s="13"/>
      <c r="I77" s="15"/>
      <c r="J77" s="15"/>
      <c r="K77" s="15"/>
      <c r="L77" s="15"/>
      <c r="M77" s="15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workbookViewId="0" topLeftCell="A19">
      <selection activeCell="F27" sqref="F27"/>
    </sheetView>
  </sheetViews>
  <sheetFormatPr defaultColWidth="9.00390625" defaultRowHeight="15.75"/>
  <cols>
    <col min="1" max="1" width="4.75390625" style="1" customWidth="1"/>
    <col min="2" max="2" width="10.75390625" style="1" customWidth="1"/>
    <col min="3" max="3" width="5.625" style="1" customWidth="1"/>
    <col min="4" max="4" width="7.00390625" style="1" customWidth="1"/>
    <col min="5" max="5" width="2.125" style="1" customWidth="1"/>
    <col min="6" max="6" width="13.00390625" style="3" bestFit="1" customWidth="1"/>
    <col min="7" max="7" width="16.875" style="3" bestFit="1" customWidth="1"/>
    <col min="8" max="8" width="12.625" style="179" bestFit="1" customWidth="1"/>
    <col min="9" max="9" width="16.125" style="1" bestFit="1" customWidth="1"/>
    <col min="10" max="14" width="8.00390625" style="1" hidden="1" customWidth="1"/>
    <col min="15" max="15" width="10.75390625" style="1" hidden="1" customWidth="1"/>
    <col min="16" max="17" width="8.00390625" style="1" hidden="1" customWidth="1"/>
    <col min="18" max="18" width="9.375" style="1" customWidth="1"/>
    <col min="19" max="22" width="8.00390625" style="1" customWidth="1"/>
    <col min="23" max="23" width="13.00390625" style="1" bestFit="1" customWidth="1"/>
    <col min="24" max="24" width="12.375" style="1" bestFit="1" customWidth="1"/>
    <col min="25" max="16384" width="8.00390625" style="1" customWidth="1"/>
  </cols>
  <sheetData>
    <row r="1" spans="1:23" ht="15.75">
      <c r="A1" s="10" t="s">
        <v>61</v>
      </c>
      <c r="B1" s="11"/>
      <c r="C1" s="12"/>
      <c r="D1" s="12"/>
      <c r="E1" s="12"/>
      <c r="F1" s="12"/>
      <c r="G1" s="12"/>
      <c r="H1" s="16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.75">
      <c r="A2" s="16" t="s">
        <v>0</v>
      </c>
      <c r="B2" s="43"/>
      <c r="C2" s="12"/>
      <c r="D2" s="12"/>
      <c r="E2" s="12"/>
      <c r="F2" s="12"/>
      <c r="G2" s="12"/>
      <c r="H2" s="16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>
      <c r="A3" s="17" t="s">
        <v>59</v>
      </c>
      <c r="B3" s="11"/>
      <c r="C3" s="12"/>
      <c r="D3" s="12"/>
      <c r="E3" s="12"/>
      <c r="F3" s="12"/>
      <c r="G3" s="12"/>
      <c r="H3" s="165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9.75" customHeight="1">
      <c r="A4" s="16"/>
      <c r="B4" s="11"/>
      <c r="C4" s="12"/>
      <c r="D4" s="12"/>
      <c r="E4" s="12"/>
      <c r="F4" s="12"/>
      <c r="G4" s="12"/>
      <c r="H4" s="165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.75">
      <c r="A5" s="10" t="s">
        <v>23</v>
      </c>
      <c r="B5" s="11"/>
      <c r="C5" s="12"/>
      <c r="D5" s="12"/>
      <c r="E5" s="12"/>
      <c r="F5" s="12"/>
      <c r="G5" s="12"/>
      <c r="H5" s="165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5.75">
      <c r="A6" s="10" t="s">
        <v>163</v>
      </c>
      <c r="B6" s="11"/>
      <c r="C6" s="12"/>
      <c r="D6" s="12"/>
      <c r="E6" s="12"/>
      <c r="F6" s="12"/>
      <c r="G6" s="12"/>
      <c r="H6" s="16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>
      <c r="A7" s="16" t="s">
        <v>24</v>
      </c>
      <c r="B7" s="11"/>
      <c r="C7" s="12"/>
      <c r="D7" s="12"/>
      <c r="E7" s="12"/>
      <c r="F7" s="12"/>
      <c r="G7" s="12"/>
      <c r="H7" s="16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9.75" customHeight="1">
      <c r="A8" s="44"/>
      <c r="B8" s="44"/>
      <c r="C8" s="44"/>
      <c r="D8" s="44"/>
      <c r="E8" s="44"/>
      <c r="F8" s="45"/>
      <c r="G8" s="45"/>
      <c r="H8" s="166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>
      <c r="A9" s="44"/>
      <c r="B9" s="44"/>
      <c r="C9" s="44"/>
      <c r="D9" s="44"/>
      <c r="E9" s="44"/>
      <c r="F9" s="225" t="s">
        <v>52</v>
      </c>
      <c r="G9" s="225"/>
      <c r="H9" s="225" t="s">
        <v>58</v>
      </c>
      <c r="I9" s="22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5.75">
      <c r="A10" s="46"/>
      <c r="B10" s="46"/>
      <c r="C10" s="46"/>
      <c r="D10" s="46"/>
      <c r="E10" s="46"/>
      <c r="F10" s="47" t="s">
        <v>21</v>
      </c>
      <c r="G10" s="47" t="s">
        <v>53</v>
      </c>
      <c r="H10" s="167" t="s">
        <v>21</v>
      </c>
      <c r="I10" s="47" t="s">
        <v>53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15.75">
      <c r="A11" s="48"/>
      <c r="B11" s="48"/>
      <c r="C11" s="48"/>
      <c r="D11" s="49"/>
      <c r="E11" s="49"/>
      <c r="F11" s="47" t="s">
        <v>26</v>
      </c>
      <c r="G11" s="47" t="s">
        <v>41</v>
      </c>
      <c r="H11" s="168" t="s">
        <v>42</v>
      </c>
      <c r="I11" s="50" t="s">
        <v>43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5.75">
      <c r="A12" s="48"/>
      <c r="B12" s="48"/>
      <c r="C12" s="48"/>
      <c r="D12" s="49"/>
      <c r="E12" s="49"/>
      <c r="F12" s="51" t="s">
        <v>168</v>
      </c>
      <c r="G12" s="51" t="s">
        <v>158</v>
      </c>
      <c r="H12" s="169" t="str">
        <f>+F12</f>
        <v>30 Sep 2006</v>
      </c>
      <c r="I12" s="51" t="str">
        <f>+G12</f>
        <v>30 Sep 2005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>
      <c r="A13" s="15"/>
      <c r="B13" s="15"/>
      <c r="C13" s="15"/>
      <c r="D13" s="52"/>
      <c r="E13" s="52"/>
      <c r="F13" s="53" t="s">
        <v>2</v>
      </c>
      <c r="G13" s="53" t="s">
        <v>2</v>
      </c>
      <c r="H13" s="170" t="s">
        <v>2</v>
      </c>
      <c r="I13" s="53" t="s">
        <v>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>
      <c r="A14" s="25" t="s">
        <v>62</v>
      </c>
      <c r="B14" s="15"/>
      <c r="C14" s="15"/>
      <c r="D14" s="52"/>
      <c r="E14" s="52"/>
      <c r="F14" s="54">
        <v>30565</v>
      </c>
      <c r="G14" s="54">
        <v>27292</v>
      </c>
      <c r="H14" s="32">
        <v>89574</v>
      </c>
      <c r="I14" s="55">
        <v>71285</v>
      </c>
      <c r="J14" s="15"/>
      <c r="K14" s="55">
        <v>43768</v>
      </c>
      <c r="L14" s="55">
        <v>47247</v>
      </c>
      <c r="M14" s="55">
        <v>48978</v>
      </c>
      <c r="N14" s="56">
        <f>+F14</f>
        <v>30565</v>
      </c>
      <c r="O14" s="56">
        <f>SUM(K14:N14)</f>
        <v>170558</v>
      </c>
      <c r="P14" s="56">
        <f>+H14-O14</f>
        <v>-80984</v>
      </c>
      <c r="Q14" s="15"/>
      <c r="R14" s="54"/>
      <c r="S14" s="15">
        <v>29153</v>
      </c>
      <c r="T14" s="15"/>
      <c r="U14" s="15"/>
      <c r="V14" s="15"/>
      <c r="W14" s="15"/>
    </row>
    <row r="15" spans="1:23" ht="15.75">
      <c r="A15" s="15" t="s">
        <v>17</v>
      </c>
      <c r="B15" s="15"/>
      <c r="C15" s="15"/>
      <c r="D15" s="52"/>
      <c r="E15" s="52"/>
      <c r="F15" s="58">
        <v>-26795</v>
      </c>
      <c r="G15" s="57">
        <v>-22943</v>
      </c>
      <c r="H15" s="57">
        <v>-77396</v>
      </c>
      <c r="I15" s="57">
        <v>-59218</v>
      </c>
      <c r="J15" s="15"/>
      <c r="K15" s="55"/>
      <c r="L15" s="55"/>
      <c r="M15" s="55"/>
      <c r="N15" s="15"/>
      <c r="O15" s="15"/>
      <c r="P15" s="15"/>
      <c r="Q15" s="15"/>
      <c r="R15" s="58"/>
      <c r="S15" s="15">
        <v>-24966</v>
      </c>
      <c r="T15" s="15"/>
      <c r="U15" s="15"/>
      <c r="V15" s="15"/>
      <c r="W15" s="15"/>
    </row>
    <row r="16" spans="1:23" ht="15.75">
      <c r="A16" s="15" t="s">
        <v>22</v>
      </c>
      <c r="B16" s="15"/>
      <c r="C16" s="15"/>
      <c r="D16" s="52"/>
      <c r="E16" s="52"/>
      <c r="F16" s="32">
        <f>SUM(F14:F15)</f>
        <v>3770</v>
      </c>
      <c r="G16" s="32">
        <f>+G14+G15</f>
        <v>4349</v>
      </c>
      <c r="H16" s="32">
        <f>+H14+H15</f>
        <v>12178</v>
      </c>
      <c r="I16" s="59">
        <f>SUM(I14:I15)</f>
        <v>12067</v>
      </c>
      <c r="J16" s="15">
        <f>684+2025</f>
        <v>2709</v>
      </c>
      <c r="K16" s="60">
        <v>600</v>
      </c>
      <c r="L16" s="60">
        <v>657</v>
      </c>
      <c r="M16" s="60">
        <v>768</v>
      </c>
      <c r="N16" s="56">
        <f>+F17</f>
        <v>521</v>
      </c>
      <c r="O16" s="56">
        <f>SUM(K16:N16)</f>
        <v>2546</v>
      </c>
      <c r="P16" s="56">
        <f>+H16-O16</f>
        <v>9632</v>
      </c>
      <c r="Q16" s="15"/>
      <c r="R16" s="54"/>
      <c r="S16" s="15">
        <v>4187</v>
      </c>
      <c r="T16" s="15"/>
      <c r="U16" s="15"/>
      <c r="V16" s="15"/>
      <c r="W16" s="15"/>
    </row>
    <row r="17" spans="1:23" ht="15.75">
      <c r="A17" s="15" t="s">
        <v>97</v>
      </c>
      <c r="B17" s="15"/>
      <c r="C17" s="15"/>
      <c r="D17" s="52"/>
      <c r="E17" s="52"/>
      <c r="F17" s="54">
        <v>521</v>
      </c>
      <c r="G17" s="32">
        <v>508</v>
      </c>
      <c r="H17" s="32">
        <v>1025</v>
      </c>
      <c r="I17" s="61">
        <v>1664</v>
      </c>
      <c r="J17" s="15"/>
      <c r="K17" s="55"/>
      <c r="L17" s="55"/>
      <c r="M17" s="55"/>
      <c r="N17" s="15"/>
      <c r="O17" s="15"/>
      <c r="P17" s="15"/>
      <c r="Q17" s="15"/>
      <c r="R17" s="54"/>
      <c r="S17" s="15">
        <v>308</v>
      </c>
      <c r="T17" s="15"/>
      <c r="U17" s="15"/>
      <c r="V17" s="15"/>
      <c r="W17" s="15"/>
    </row>
    <row r="18" spans="1:23" ht="15.75">
      <c r="A18" s="15" t="s">
        <v>98</v>
      </c>
      <c r="B18" s="15"/>
      <c r="C18" s="15"/>
      <c r="D18" s="52"/>
      <c r="E18" s="52"/>
      <c r="F18" s="54">
        <v>-2489</v>
      </c>
      <c r="G18" s="32">
        <v>-2066</v>
      </c>
      <c r="H18" s="32">
        <v>-7167</v>
      </c>
      <c r="I18" s="32">
        <v>-6065</v>
      </c>
      <c r="J18" s="15"/>
      <c r="K18" s="55"/>
      <c r="L18" s="55"/>
      <c r="M18" s="55"/>
      <c r="N18" s="15"/>
      <c r="O18" s="15"/>
      <c r="P18" s="15"/>
      <c r="Q18" s="15"/>
      <c r="R18" s="54"/>
      <c r="S18" s="15">
        <v>-2359</v>
      </c>
      <c r="T18" s="15"/>
      <c r="U18" s="15"/>
      <c r="V18" s="15"/>
      <c r="W18" s="15"/>
    </row>
    <row r="19" spans="1:23" ht="15.75">
      <c r="A19" s="74" t="s">
        <v>63</v>
      </c>
      <c r="B19" s="74"/>
      <c r="C19" s="74"/>
      <c r="D19" s="75"/>
      <c r="E19" s="75"/>
      <c r="F19" s="58">
        <v>-656</v>
      </c>
      <c r="G19" s="76">
        <v>-472</v>
      </c>
      <c r="H19" s="76">
        <v>-2064</v>
      </c>
      <c r="I19" s="76">
        <v>-1452</v>
      </c>
      <c r="J19" s="15"/>
      <c r="K19" s="55"/>
      <c r="L19" s="55"/>
      <c r="M19" s="55"/>
      <c r="N19" s="15"/>
      <c r="O19" s="15"/>
      <c r="P19" s="15"/>
      <c r="Q19" s="15"/>
      <c r="R19" s="58"/>
      <c r="S19" s="15">
        <v>-549</v>
      </c>
      <c r="T19" s="15"/>
      <c r="U19" s="15"/>
      <c r="V19" s="15"/>
      <c r="W19" s="15"/>
    </row>
    <row r="20" spans="1:23" ht="15.75">
      <c r="A20" s="62" t="s">
        <v>20</v>
      </c>
      <c r="B20" s="15"/>
      <c r="C20" s="15"/>
      <c r="D20" s="52"/>
      <c r="E20" s="52"/>
      <c r="F20" s="32">
        <f>SUM(F16:F19)</f>
        <v>1146</v>
      </c>
      <c r="G20" s="32">
        <f>SUM(G16:G19)</f>
        <v>2319</v>
      </c>
      <c r="H20" s="32">
        <f>SUM(H16:H19)</f>
        <v>3972</v>
      </c>
      <c r="I20" s="32">
        <f>SUM(I16:I19)</f>
        <v>6214</v>
      </c>
      <c r="J20" s="15"/>
      <c r="K20" s="63" t="e">
        <f>+#REF!+#REF!+#REF!</f>
        <v>#REF!</v>
      </c>
      <c r="L20" s="63" t="e">
        <f>+#REF!+#REF!+#REF!</f>
        <v>#REF!</v>
      </c>
      <c r="M20" s="63" t="e">
        <f>+#REF!+#REF!+#REF!</f>
        <v>#REF!</v>
      </c>
      <c r="N20" s="63" t="e">
        <f>+#REF!+#REF!+#REF!</f>
        <v>#REF!</v>
      </c>
      <c r="O20" s="63" t="e">
        <f>+#REF!+#REF!+#REF!</f>
        <v>#REF!</v>
      </c>
      <c r="P20" s="56" t="e">
        <f>+H20-O20</f>
        <v>#REF!</v>
      </c>
      <c r="Q20" s="15"/>
      <c r="R20" s="54"/>
      <c r="S20" s="15">
        <v>1587</v>
      </c>
      <c r="T20" s="15"/>
      <c r="U20" s="15"/>
      <c r="V20" s="15"/>
      <c r="W20" s="15"/>
    </row>
    <row r="21" spans="1:23" ht="15.75">
      <c r="A21" s="15" t="s">
        <v>99</v>
      </c>
      <c r="B21" s="15"/>
      <c r="C21" s="15"/>
      <c r="D21" s="52"/>
      <c r="E21" s="52"/>
      <c r="F21" s="54">
        <v>-285</v>
      </c>
      <c r="G21" s="57">
        <v>-517</v>
      </c>
      <c r="H21" s="57">
        <v>-1105</v>
      </c>
      <c r="I21" s="57">
        <v>-1852</v>
      </c>
      <c r="J21" s="15"/>
      <c r="K21" s="55"/>
      <c r="L21" s="55"/>
      <c r="M21" s="55"/>
      <c r="N21" s="55"/>
      <c r="O21" s="55"/>
      <c r="P21" s="15"/>
      <c r="Q21" s="15"/>
      <c r="R21" s="58"/>
      <c r="S21" s="15">
        <v>-407</v>
      </c>
      <c r="T21" s="15"/>
      <c r="U21" s="15"/>
      <c r="V21" s="15"/>
      <c r="W21" s="15"/>
    </row>
    <row r="22" spans="1:23" ht="16.5" thickBot="1">
      <c r="A22" s="62" t="s">
        <v>100</v>
      </c>
      <c r="B22" s="64"/>
      <c r="C22" s="15"/>
      <c r="D22" s="52"/>
      <c r="E22" s="52"/>
      <c r="F22" s="42">
        <f>SUM(F20:F21)</f>
        <v>861</v>
      </c>
      <c r="G22" s="42">
        <f>SUM(G20:G21)</f>
        <v>1802</v>
      </c>
      <c r="H22" s="42">
        <f>SUM(H20:H21)</f>
        <v>2867</v>
      </c>
      <c r="I22" s="42">
        <f>SUM(I20:I21)</f>
        <v>4362</v>
      </c>
      <c r="J22" s="15"/>
      <c r="K22" s="65" t="e">
        <f>+K20+#REF!</f>
        <v>#REF!</v>
      </c>
      <c r="L22" s="65" t="e">
        <f>+L20+#REF!</f>
        <v>#REF!</v>
      </c>
      <c r="M22" s="65" t="e">
        <f>+M20+#REF!</f>
        <v>#REF!</v>
      </c>
      <c r="N22" s="65" t="e">
        <f>+N20+#REF!</f>
        <v>#REF!</v>
      </c>
      <c r="O22" s="65" t="e">
        <f>+O20+#REF!</f>
        <v>#REF!</v>
      </c>
      <c r="P22" s="56" t="e">
        <f>+H22-O22</f>
        <v>#REF!</v>
      </c>
      <c r="Q22" s="15"/>
      <c r="R22" s="54"/>
      <c r="S22" s="15">
        <v>1180</v>
      </c>
      <c r="T22" s="15"/>
      <c r="U22" s="15"/>
      <c r="V22" s="15"/>
      <c r="W22" s="15"/>
    </row>
    <row r="23" spans="1:23" ht="16.5" thickTop="1">
      <c r="A23" s="62"/>
      <c r="B23" s="64"/>
      <c r="C23" s="15"/>
      <c r="D23" s="52"/>
      <c r="E23" s="52"/>
      <c r="F23" s="32"/>
      <c r="G23" s="32"/>
      <c r="H23" s="32"/>
      <c r="I23" s="32"/>
      <c r="J23" s="15"/>
      <c r="K23" s="65"/>
      <c r="L23" s="65"/>
      <c r="M23" s="65"/>
      <c r="N23" s="65"/>
      <c r="O23" s="65"/>
      <c r="P23" s="56"/>
      <c r="Q23" s="15"/>
      <c r="R23" s="54"/>
      <c r="S23" s="15"/>
      <c r="T23" s="15"/>
      <c r="U23" s="15"/>
      <c r="V23" s="15"/>
      <c r="W23" s="15"/>
    </row>
    <row r="24" spans="1:23" ht="15.75">
      <c r="A24" s="62" t="s">
        <v>101</v>
      </c>
      <c r="B24" s="64"/>
      <c r="C24" s="15"/>
      <c r="D24" s="52"/>
      <c r="E24" s="52"/>
      <c r="F24" s="32"/>
      <c r="G24" s="32"/>
      <c r="H24" s="32"/>
      <c r="I24" s="32"/>
      <c r="J24" s="15"/>
      <c r="K24" s="65"/>
      <c r="L24" s="65"/>
      <c r="M24" s="65"/>
      <c r="N24" s="65"/>
      <c r="O24" s="65"/>
      <c r="P24" s="56"/>
      <c r="Q24" s="15"/>
      <c r="R24" s="54"/>
      <c r="S24" s="15"/>
      <c r="T24" s="15"/>
      <c r="U24" s="15"/>
      <c r="V24" s="15"/>
      <c r="W24" s="15"/>
    </row>
    <row r="25" spans="1:23" ht="15.75">
      <c r="A25" s="62"/>
      <c r="B25" s="69" t="s">
        <v>102</v>
      </c>
      <c r="C25" s="15"/>
      <c r="D25" s="52"/>
      <c r="E25" s="52"/>
      <c r="F25" s="32">
        <f>F22</f>
        <v>861</v>
      </c>
      <c r="G25" s="32">
        <f>G22</f>
        <v>1802</v>
      </c>
      <c r="H25" s="32">
        <f>H22</f>
        <v>2867</v>
      </c>
      <c r="I25" s="32">
        <f>I22</f>
        <v>4362</v>
      </c>
      <c r="J25" s="15"/>
      <c r="K25" s="65"/>
      <c r="L25" s="65"/>
      <c r="M25" s="65"/>
      <c r="N25" s="65"/>
      <c r="O25" s="65"/>
      <c r="P25" s="56"/>
      <c r="Q25" s="15"/>
      <c r="R25" s="54"/>
      <c r="S25" s="15">
        <v>1180</v>
      </c>
      <c r="T25" s="15"/>
      <c r="U25" s="15"/>
      <c r="V25" s="15"/>
      <c r="W25" s="15"/>
    </row>
    <row r="26" spans="1:23" ht="15.75">
      <c r="A26" s="62"/>
      <c r="B26" s="69" t="s">
        <v>64</v>
      </c>
      <c r="C26" s="15"/>
      <c r="D26" s="52"/>
      <c r="E26" s="52"/>
      <c r="F26" s="32">
        <v>0</v>
      </c>
      <c r="G26" s="32">
        <v>0</v>
      </c>
      <c r="H26" s="32">
        <v>0</v>
      </c>
      <c r="I26" s="32">
        <v>0</v>
      </c>
      <c r="J26" s="15"/>
      <c r="K26" s="65"/>
      <c r="L26" s="65"/>
      <c r="M26" s="65"/>
      <c r="N26" s="65"/>
      <c r="O26" s="65"/>
      <c r="P26" s="56"/>
      <c r="Q26" s="15"/>
      <c r="R26" s="54"/>
      <c r="S26" s="15">
        <v>0</v>
      </c>
      <c r="T26" s="15"/>
      <c r="U26" s="15"/>
      <c r="V26" s="15"/>
      <c r="W26" s="15"/>
    </row>
    <row r="27" spans="1:23" ht="16.5" thickBot="1">
      <c r="A27" s="62"/>
      <c r="B27" s="64"/>
      <c r="C27" s="15"/>
      <c r="D27" s="52"/>
      <c r="E27" s="52"/>
      <c r="F27" s="42">
        <f>SUM(F25:F26)</f>
        <v>861</v>
      </c>
      <c r="G27" s="42">
        <f>SUM(G25:G26)</f>
        <v>1802</v>
      </c>
      <c r="H27" s="42">
        <f>SUM(H25:H26)</f>
        <v>2867</v>
      </c>
      <c r="I27" s="42">
        <f>SUM(I25:I26)</f>
        <v>4362</v>
      </c>
      <c r="J27" s="15"/>
      <c r="K27" s="65"/>
      <c r="L27" s="65"/>
      <c r="M27" s="65"/>
      <c r="N27" s="65"/>
      <c r="O27" s="65"/>
      <c r="P27" s="56"/>
      <c r="Q27" s="15"/>
      <c r="R27" s="54"/>
      <c r="S27" s="15">
        <v>1180</v>
      </c>
      <c r="T27" s="15"/>
      <c r="U27" s="15"/>
      <c r="V27" s="15"/>
      <c r="W27" s="15"/>
    </row>
    <row r="28" spans="1:23" ht="16.5" thickTop="1">
      <c r="A28" s="62"/>
      <c r="B28" s="64"/>
      <c r="C28" s="15"/>
      <c r="D28" s="52"/>
      <c r="E28" s="52"/>
      <c r="F28" s="32"/>
      <c r="G28" s="32"/>
      <c r="H28" s="32"/>
      <c r="I28" s="32"/>
      <c r="J28" s="15"/>
      <c r="K28" s="65"/>
      <c r="L28" s="65"/>
      <c r="M28" s="65"/>
      <c r="N28" s="65"/>
      <c r="O28" s="65"/>
      <c r="P28" s="56"/>
      <c r="Q28" s="15"/>
      <c r="R28" s="54"/>
      <c r="S28" s="15"/>
      <c r="T28" s="15"/>
      <c r="U28" s="15"/>
      <c r="V28" s="15"/>
      <c r="W28" s="15"/>
    </row>
    <row r="29" spans="1:23" ht="16.5" thickBot="1">
      <c r="A29" s="64" t="s">
        <v>65</v>
      </c>
      <c r="B29" s="15"/>
      <c r="C29" s="15"/>
      <c r="D29" s="52"/>
      <c r="E29" s="52"/>
      <c r="F29" s="65"/>
      <c r="G29" s="65"/>
      <c r="H29" s="171"/>
      <c r="I29" s="66"/>
      <c r="J29" s="15"/>
      <c r="K29" s="67" t="e">
        <f>+K22-#REF!</f>
        <v>#REF!</v>
      </c>
      <c r="L29" s="67" t="e">
        <f>+L22-#REF!</f>
        <v>#REF!</v>
      </c>
      <c r="M29" s="67" t="e">
        <f>+M22-#REF!</f>
        <v>#REF!</v>
      </c>
      <c r="N29" s="67" t="e">
        <f>+N22-#REF!</f>
        <v>#REF!</v>
      </c>
      <c r="O29" s="67" t="e">
        <f>+O22-#REF!</f>
        <v>#REF!</v>
      </c>
      <c r="P29" s="56" t="e">
        <f>+H29-O29</f>
        <v>#REF!</v>
      </c>
      <c r="Q29" s="15"/>
      <c r="R29" s="15"/>
      <c r="S29" s="15"/>
      <c r="T29" s="15"/>
      <c r="U29" s="15"/>
      <c r="V29" s="15"/>
      <c r="W29" s="15"/>
    </row>
    <row r="30" spans="1:23" ht="16.5" thickTop="1">
      <c r="A30" s="68" t="s">
        <v>66</v>
      </c>
      <c r="B30" s="64" t="s">
        <v>67</v>
      </c>
      <c r="C30" s="15" t="s">
        <v>103</v>
      </c>
      <c r="D30" s="52"/>
      <c r="E30" s="52"/>
      <c r="F30" s="81">
        <f>F25/55000*100</f>
        <v>1.5654545454545457</v>
      </c>
      <c r="G30" s="77">
        <v>3.4</v>
      </c>
      <c r="H30" s="81">
        <f>+H27/55000*100</f>
        <v>5.212727272727273</v>
      </c>
      <c r="I30" s="79">
        <v>9.15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.75">
      <c r="A31" s="68"/>
      <c r="B31" s="69"/>
      <c r="C31" s="15"/>
      <c r="D31" s="52"/>
      <c r="E31" s="52"/>
      <c r="F31" s="223"/>
      <c r="G31" s="223"/>
      <c r="H31" s="223"/>
      <c r="I31" s="22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.75">
      <c r="A32" s="69" t="s">
        <v>105</v>
      </c>
      <c r="B32" s="69"/>
      <c r="C32" s="15"/>
      <c r="D32" s="52"/>
      <c r="E32" s="52"/>
      <c r="F32" s="79"/>
      <c r="G32" s="78"/>
      <c r="H32" s="77"/>
      <c r="I32" s="7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4" ht="15.75">
      <c r="A33" s="15"/>
      <c r="B33" s="15"/>
      <c r="C33" s="15"/>
      <c r="D33" s="52"/>
      <c r="E33" s="52"/>
      <c r="F33" s="56"/>
      <c r="G33" s="56"/>
      <c r="H33" s="172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71"/>
      <c r="V33" s="71"/>
      <c r="W33" s="71"/>
      <c r="X33"/>
    </row>
    <row r="34" spans="1:24" ht="15.75">
      <c r="A34" s="80" t="s">
        <v>104</v>
      </c>
      <c r="B34" s="71"/>
      <c r="C34" s="70"/>
      <c r="D34" s="70"/>
      <c r="E34" s="70"/>
      <c r="F34" s="72"/>
      <c r="G34" s="72"/>
      <c r="H34" s="173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1"/>
      <c r="V34" s="71"/>
      <c r="W34" s="71"/>
      <c r="X34"/>
    </row>
    <row r="35" spans="1:24" ht="15.75">
      <c r="A35" s="158">
        <v>1</v>
      </c>
      <c r="B35" s="107" t="s">
        <v>164</v>
      </c>
      <c r="C35" s="74"/>
      <c r="D35" s="74"/>
      <c r="E35" s="74"/>
      <c r="F35" s="159"/>
      <c r="G35" s="159"/>
      <c r="H35" s="1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0"/>
      <c r="T35" s="71"/>
      <c r="U35" s="71"/>
      <c r="V35" s="71"/>
      <c r="W35" s="71"/>
      <c r="X35"/>
    </row>
    <row r="36" spans="1:24" ht="15.75">
      <c r="A36" s="80"/>
      <c r="B36" s="46" t="s">
        <v>165</v>
      </c>
      <c r="C36" s="46"/>
      <c r="D36" s="46"/>
      <c r="E36" s="46"/>
      <c r="F36" s="160"/>
      <c r="G36" s="160"/>
      <c r="H36" s="17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70"/>
      <c r="T36" s="71"/>
      <c r="U36" s="71"/>
      <c r="V36" s="71"/>
      <c r="W36" s="71"/>
      <c r="X36"/>
    </row>
    <row r="37" spans="1:24" ht="15.75">
      <c r="A37" s="80"/>
      <c r="B37" s="161" t="s">
        <v>166</v>
      </c>
      <c r="C37" s="46"/>
      <c r="D37" s="46"/>
      <c r="E37" s="46"/>
      <c r="F37" s="160"/>
      <c r="G37" s="160"/>
      <c r="H37" s="17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70"/>
      <c r="T37" s="71"/>
      <c r="U37" s="71"/>
      <c r="V37" s="71"/>
      <c r="W37" s="71"/>
      <c r="X37"/>
    </row>
    <row r="38" spans="1:24" ht="15.75">
      <c r="A38" s="80"/>
      <c r="B38" s="161"/>
      <c r="C38" s="46"/>
      <c r="D38" s="46"/>
      <c r="E38" s="46"/>
      <c r="F38" s="160"/>
      <c r="G38" s="160"/>
      <c r="H38" s="17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70"/>
      <c r="T38" s="71"/>
      <c r="U38" s="71"/>
      <c r="V38" s="71"/>
      <c r="W38" s="71"/>
      <c r="X38"/>
    </row>
    <row r="39" spans="1:24" ht="15.75">
      <c r="A39" s="162"/>
      <c r="B39" s="161"/>
      <c r="C39" s="46"/>
      <c r="D39" s="46"/>
      <c r="E39" s="46"/>
      <c r="F39" s="160"/>
      <c r="G39" s="160"/>
      <c r="H39" s="17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70"/>
      <c r="T39" s="71"/>
      <c r="U39" s="71"/>
      <c r="V39" s="71"/>
      <c r="W39" s="71"/>
      <c r="X39"/>
    </row>
    <row r="40" spans="1:24" ht="15.75">
      <c r="A40" s="80"/>
      <c r="B40" s="161"/>
      <c r="C40" s="46"/>
      <c r="D40" s="46"/>
      <c r="E40" s="46"/>
      <c r="F40" s="160"/>
      <c r="G40" s="160"/>
      <c r="H40" s="17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70"/>
      <c r="T40" s="71"/>
      <c r="U40" s="71"/>
      <c r="V40" s="71"/>
      <c r="W40" s="71"/>
      <c r="X40"/>
    </row>
    <row r="41" spans="1:24" ht="15.75">
      <c r="A41" s="80"/>
      <c r="B41" s="161"/>
      <c r="C41" s="46"/>
      <c r="D41" s="46"/>
      <c r="E41" s="46"/>
      <c r="F41" s="160"/>
      <c r="G41" s="160"/>
      <c r="H41" s="17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70"/>
      <c r="T41" s="71"/>
      <c r="U41" s="71"/>
      <c r="V41" s="71"/>
      <c r="W41" s="71"/>
      <c r="X41"/>
    </row>
    <row r="42" spans="1:24" ht="15.75">
      <c r="A42" s="80"/>
      <c r="B42" s="71"/>
      <c r="C42" s="70"/>
      <c r="D42" s="70"/>
      <c r="E42" s="70"/>
      <c r="F42" s="72"/>
      <c r="G42" s="72"/>
      <c r="H42" s="173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71"/>
      <c r="V42" s="71"/>
      <c r="W42" s="71"/>
      <c r="X42"/>
    </row>
    <row r="43" spans="1:24" ht="15.75">
      <c r="A43" s="70"/>
      <c r="B43" s="25"/>
      <c r="C43" s="25"/>
      <c r="D43" s="25"/>
      <c r="E43" s="25"/>
      <c r="F43" s="39"/>
      <c r="G43" s="39"/>
      <c r="H43" s="17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7"/>
      <c r="U43" s="27"/>
      <c r="V43" s="27"/>
      <c r="W43" s="27"/>
      <c r="X43"/>
    </row>
    <row r="44" spans="1:24" ht="15.75">
      <c r="A44" s="25" t="s">
        <v>131</v>
      </c>
      <c r="B44" s="25"/>
      <c r="C44" s="25"/>
      <c r="D44" s="25"/>
      <c r="E44" s="25"/>
      <c r="F44" s="39"/>
      <c r="G44" s="39"/>
      <c r="H44" s="17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7"/>
      <c r="U44" s="27"/>
      <c r="V44" s="27"/>
      <c r="W44" s="27"/>
      <c r="X44"/>
    </row>
    <row r="45" spans="1:24" ht="15.75">
      <c r="A45" s="25" t="s">
        <v>120</v>
      </c>
      <c r="B45" s="15"/>
      <c r="C45" s="15"/>
      <c r="D45" s="15"/>
      <c r="E45" s="15"/>
      <c r="F45" s="56"/>
      <c r="G45" s="56"/>
      <c r="H45" s="17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7"/>
      <c r="U45" s="27"/>
      <c r="V45" s="27"/>
      <c r="W45" s="27"/>
      <c r="X45"/>
    </row>
    <row r="46" spans="1:24" ht="15.75">
      <c r="A46" s="25" t="s">
        <v>121</v>
      </c>
      <c r="B46" s="15"/>
      <c r="C46" s="15"/>
      <c r="D46" s="15"/>
      <c r="E46" s="15"/>
      <c r="F46" s="73"/>
      <c r="G46" s="73"/>
      <c r="H46" s="17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7"/>
      <c r="U46" s="27"/>
      <c r="V46" s="27"/>
      <c r="W46" s="27"/>
      <c r="X46"/>
    </row>
    <row r="47" spans="1:24" ht="15.75">
      <c r="A47" s="15"/>
      <c r="B47" s="15"/>
      <c r="C47" s="15"/>
      <c r="D47" s="15"/>
      <c r="E47" s="15"/>
      <c r="F47" s="73"/>
      <c r="G47" s="73"/>
      <c r="H47" s="177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7"/>
      <c r="U47" s="27"/>
      <c r="V47" s="27"/>
      <c r="W47" s="27"/>
      <c r="X47"/>
    </row>
    <row r="48" spans="1:24" ht="15.75">
      <c r="A48" s="15"/>
      <c r="B48" s="15"/>
      <c r="C48" s="15"/>
      <c r="D48" s="15"/>
      <c r="E48" s="15"/>
      <c r="F48" s="56"/>
      <c r="G48" s="56"/>
      <c r="H48" s="17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7"/>
      <c r="U48" s="27"/>
      <c r="V48" s="27"/>
      <c r="W48" s="27"/>
      <c r="X48"/>
    </row>
    <row r="49" spans="1:24" ht="15.75">
      <c r="A49" s="15"/>
      <c r="B49" s="15"/>
      <c r="C49" s="15"/>
      <c r="D49" s="15"/>
      <c r="E49" s="15"/>
      <c r="F49" s="56"/>
      <c r="G49" s="56"/>
      <c r="H49" s="17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7"/>
      <c r="U49" s="27"/>
      <c r="V49" s="27"/>
      <c r="W49" s="27"/>
      <c r="X49"/>
    </row>
    <row r="50" spans="1:24" ht="15.75">
      <c r="A50" s="15"/>
      <c r="B50" s="15"/>
      <c r="C50" s="15"/>
      <c r="D50" s="15"/>
      <c r="E50" s="15"/>
      <c r="F50" s="56"/>
      <c r="G50" s="56"/>
      <c r="H50" s="17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7"/>
      <c r="U50" s="27"/>
      <c r="V50" s="27"/>
      <c r="W50" s="27"/>
      <c r="X50"/>
    </row>
    <row r="51" spans="1:24" ht="15.75">
      <c r="A51" s="15"/>
      <c r="B51" s="15"/>
      <c r="C51" s="15"/>
      <c r="D51" s="15"/>
      <c r="E51" s="15"/>
      <c r="F51" s="56"/>
      <c r="G51" s="56"/>
      <c r="H51" s="17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7"/>
      <c r="U51" s="27"/>
      <c r="V51" s="27"/>
      <c r="W51" s="27"/>
      <c r="X51"/>
    </row>
    <row r="52" spans="1:24" ht="15.75">
      <c r="A52" s="15"/>
      <c r="B52" s="15"/>
      <c r="C52" s="15"/>
      <c r="D52" s="15"/>
      <c r="E52" s="15"/>
      <c r="F52" s="56"/>
      <c r="G52" s="56"/>
      <c r="H52" s="17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7"/>
      <c r="U52" s="27"/>
      <c r="V52" s="27"/>
      <c r="W52" s="27"/>
      <c r="X52"/>
    </row>
    <row r="53" spans="1:23" ht="15.75">
      <c r="A53" s="15"/>
      <c r="B53" s="15"/>
      <c r="C53" s="15"/>
      <c r="D53" s="15"/>
      <c r="E53" s="15"/>
      <c r="F53" s="56"/>
      <c r="G53" s="56"/>
      <c r="H53" s="17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5.75">
      <c r="A54" s="15"/>
      <c r="B54" s="15"/>
      <c r="C54" s="15"/>
      <c r="D54" s="15"/>
      <c r="E54" s="15"/>
      <c r="F54" s="56"/>
      <c r="G54" s="56"/>
      <c r="H54" s="17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.75">
      <c r="A55" s="15"/>
      <c r="B55" s="15"/>
      <c r="C55" s="15"/>
      <c r="D55" s="15"/>
      <c r="E55" s="15"/>
      <c r="F55" s="56"/>
      <c r="G55" s="56"/>
      <c r="H55" s="17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.75">
      <c r="A56" s="15"/>
      <c r="B56" s="15"/>
      <c r="C56" s="15"/>
      <c r="D56" s="15"/>
      <c r="E56" s="15"/>
      <c r="F56" s="56"/>
      <c r="G56" s="56"/>
      <c r="H56" s="17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5.75">
      <c r="A57" s="15"/>
      <c r="B57" s="15"/>
      <c r="C57" s="15"/>
      <c r="D57" s="15"/>
      <c r="E57" s="15"/>
      <c r="F57" s="56"/>
      <c r="G57" s="56"/>
      <c r="H57" s="17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5.75">
      <c r="A58" s="15"/>
      <c r="B58" s="15"/>
      <c r="C58" s="15"/>
      <c r="D58" s="15"/>
      <c r="E58" s="15"/>
      <c r="F58" s="56"/>
      <c r="G58" s="56"/>
      <c r="H58" s="17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5.75">
      <c r="A59" s="15"/>
      <c r="B59" s="15"/>
      <c r="C59" s="15"/>
      <c r="D59" s="15"/>
      <c r="E59" s="15"/>
      <c r="F59" s="56"/>
      <c r="G59" s="56"/>
      <c r="H59" s="17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5.75">
      <c r="A60" s="15"/>
      <c r="B60" s="15"/>
      <c r="C60" s="15"/>
      <c r="D60" s="15"/>
      <c r="E60" s="15"/>
      <c r="F60" s="56"/>
      <c r="G60" s="56"/>
      <c r="H60" s="17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5.75">
      <c r="A61" s="15"/>
      <c r="B61" s="15"/>
      <c r="C61" s="15"/>
      <c r="D61" s="15"/>
      <c r="E61" s="15"/>
      <c r="F61" s="56"/>
      <c r="G61" s="56"/>
      <c r="H61" s="17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5.75">
      <c r="A62" s="15"/>
      <c r="B62" s="15"/>
      <c r="C62" s="15"/>
      <c r="D62" s="15"/>
      <c r="E62" s="15"/>
      <c r="F62" s="56"/>
      <c r="G62" s="56"/>
      <c r="H62" s="17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5.75">
      <c r="A63" s="15"/>
      <c r="B63" s="15"/>
      <c r="C63" s="15"/>
      <c r="D63" s="15"/>
      <c r="E63" s="15"/>
      <c r="F63" s="56"/>
      <c r="G63" s="56"/>
      <c r="H63" s="17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ht="15">
      <c r="H64" s="178"/>
    </row>
    <row r="65" ht="15">
      <c r="H65" s="178"/>
    </row>
    <row r="66" ht="15">
      <c r="H66" s="178"/>
    </row>
    <row r="67" ht="15">
      <c r="H67" s="178"/>
    </row>
    <row r="68" ht="15">
      <c r="H68" s="178"/>
    </row>
    <row r="69" ht="15">
      <c r="H69" s="178"/>
    </row>
    <row r="70" ht="15">
      <c r="H70" s="178"/>
    </row>
    <row r="71" ht="15">
      <c r="H71" s="178"/>
    </row>
    <row r="72" ht="15">
      <c r="H72" s="178"/>
    </row>
    <row r="73" ht="15">
      <c r="H73" s="178"/>
    </row>
    <row r="74" ht="15">
      <c r="H74" s="178"/>
    </row>
    <row r="75" ht="15">
      <c r="H75" s="178"/>
    </row>
    <row r="76" ht="15">
      <c r="H76" s="178"/>
    </row>
    <row r="77" ht="15">
      <c r="H77" s="178"/>
    </row>
    <row r="78" ht="15">
      <c r="H78" s="178"/>
    </row>
    <row r="79" ht="15">
      <c r="H79" s="178"/>
    </row>
    <row r="80" ht="15">
      <c r="H80" s="178"/>
    </row>
    <row r="81" ht="15">
      <c r="H81" s="178"/>
    </row>
    <row r="82" ht="15">
      <c r="H82" s="178"/>
    </row>
    <row r="83" ht="15">
      <c r="H83" s="178"/>
    </row>
    <row r="84" ht="15">
      <c r="H84" s="178"/>
    </row>
    <row r="85" ht="15">
      <c r="H85" s="178"/>
    </row>
    <row r="86" ht="15">
      <c r="H86" s="178"/>
    </row>
    <row r="87" ht="15">
      <c r="H87" s="178"/>
    </row>
    <row r="88" ht="15">
      <c r="H88" s="178"/>
    </row>
    <row r="89" ht="15">
      <c r="H89" s="178"/>
    </row>
    <row r="90" ht="15">
      <c r="H90" s="178"/>
    </row>
    <row r="91" ht="15">
      <c r="H91" s="178"/>
    </row>
    <row r="92" ht="15">
      <c r="H92" s="178"/>
    </row>
    <row r="93" ht="15">
      <c r="H93" s="178"/>
    </row>
    <row r="94" ht="15">
      <c r="H94" s="178"/>
    </row>
    <row r="95" ht="15">
      <c r="H95" s="178"/>
    </row>
    <row r="96" ht="15">
      <c r="H96" s="178"/>
    </row>
    <row r="97" ht="15">
      <c r="H97" s="178"/>
    </row>
    <row r="98" ht="15">
      <c r="H98" s="178"/>
    </row>
    <row r="99" ht="15">
      <c r="H99" s="178"/>
    </row>
    <row r="100" ht="15">
      <c r="H100" s="178"/>
    </row>
    <row r="101" ht="15">
      <c r="H101" s="178"/>
    </row>
    <row r="102" ht="15">
      <c r="H102" s="178"/>
    </row>
    <row r="103" ht="15">
      <c r="H103" s="178"/>
    </row>
    <row r="104" ht="15">
      <c r="H104" s="178"/>
    </row>
    <row r="105" ht="15">
      <c r="H105" s="178"/>
    </row>
    <row r="106" ht="15">
      <c r="H106" s="178"/>
    </row>
    <row r="107" ht="15">
      <c r="H107" s="178"/>
    </row>
    <row r="108" ht="15">
      <c r="H108" s="178"/>
    </row>
    <row r="109" ht="15">
      <c r="H109" s="178"/>
    </row>
    <row r="110" ht="15">
      <c r="H110" s="178"/>
    </row>
    <row r="111" ht="15">
      <c r="H111" s="178"/>
    </row>
    <row r="112" ht="15">
      <c r="H112" s="178"/>
    </row>
    <row r="113" ht="15">
      <c r="H113" s="178"/>
    </row>
    <row r="114" ht="15">
      <c r="H114" s="178"/>
    </row>
    <row r="115" ht="15">
      <c r="H115" s="178"/>
    </row>
    <row r="116" ht="15">
      <c r="H116" s="178"/>
    </row>
    <row r="117" ht="15">
      <c r="H117" s="178"/>
    </row>
    <row r="118" ht="15">
      <c r="H118" s="178"/>
    </row>
    <row r="119" ht="15">
      <c r="H119" s="178"/>
    </row>
    <row r="120" ht="15">
      <c r="H120" s="178"/>
    </row>
    <row r="121" ht="15">
      <c r="H121" s="178"/>
    </row>
    <row r="122" ht="15">
      <c r="H122" s="178"/>
    </row>
    <row r="123" ht="15">
      <c r="H123" s="178"/>
    </row>
    <row r="124" ht="15">
      <c r="H124" s="178"/>
    </row>
    <row r="125" ht="15">
      <c r="H125" s="178"/>
    </row>
    <row r="126" ht="15">
      <c r="H126" s="178"/>
    </row>
    <row r="127" ht="15">
      <c r="H127" s="178"/>
    </row>
    <row r="128" ht="15">
      <c r="H128" s="178"/>
    </row>
    <row r="129" ht="15">
      <c r="H129" s="178"/>
    </row>
    <row r="130" ht="15">
      <c r="H130" s="178"/>
    </row>
    <row r="131" ht="15">
      <c r="H131" s="178"/>
    </row>
    <row r="132" ht="15">
      <c r="H132" s="178"/>
    </row>
    <row r="133" ht="15">
      <c r="H133" s="178"/>
    </row>
    <row r="134" ht="15">
      <c r="H134" s="178"/>
    </row>
    <row r="135" ht="15">
      <c r="H135" s="178"/>
    </row>
    <row r="136" ht="15">
      <c r="H136" s="178"/>
    </row>
    <row r="137" ht="15">
      <c r="H137" s="178"/>
    </row>
    <row r="138" ht="15">
      <c r="H138" s="178"/>
    </row>
    <row r="139" ht="15">
      <c r="H139" s="178"/>
    </row>
    <row r="140" ht="15">
      <c r="H140" s="178"/>
    </row>
    <row r="141" ht="15">
      <c r="H141" s="178"/>
    </row>
    <row r="142" ht="15">
      <c r="H142" s="178"/>
    </row>
    <row r="143" ht="15">
      <c r="H143" s="178"/>
    </row>
    <row r="144" ht="15">
      <c r="H144" s="178"/>
    </row>
    <row r="145" ht="15">
      <c r="H145" s="178"/>
    </row>
    <row r="146" ht="15">
      <c r="H146" s="178"/>
    </row>
    <row r="147" ht="15">
      <c r="H147" s="178"/>
    </row>
    <row r="148" ht="15">
      <c r="H148" s="178"/>
    </row>
    <row r="149" ht="15">
      <c r="H149" s="178"/>
    </row>
    <row r="150" ht="15">
      <c r="H150" s="178"/>
    </row>
    <row r="151" ht="15">
      <c r="H151" s="178"/>
    </row>
    <row r="152" ht="15">
      <c r="H152" s="178"/>
    </row>
    <row r="153" ht="15">
      <c r="H153" s="178"/>
    </row>
    <row r="154" ht="15">
      <c r="H154" s="178"/>
    </row>
    <row r="155" ht="15">
      <c r="H155" s="178"/>
    </row>
    <row r="156" ht="15">
      <c r="H156" s="178"/>
    </row>
    <row r="157" ht="15">
      <c r="H157" s="178"/>
    </row>
    <row r="158" ht="15">
      <c r="H158" s="178"/>
    </row>
    <row r="159" ht="15">
      <c r="H159" s="178"/>
    </row>
    <row r="160" ht="15">
      <c r="H160" s="178"/>
    </row>
    <row r="161" ht="15">
      <c r="H161" s="178"/>
    </row>
    <row r="162" ht="15">
      <c r="H162" s="178"/>
    </row>
    <row r="163" ht="15">
      <c r="H163" s="178"/>
    </row>
    <row r="164" ht="15">
      <c r="H164" s="178"/>
    </row>
    <row r="165" ht="15">
      <c r="H165" s="178"/>
    </row>
  </sheetData>
  <mergeCells count="2">
    <mergeCell ref="F9:G9"/>
    <mergeCell ref="H9:I9"/>
  </mergeCells>
  <printOptions horizontalCentered="1"/>
  <pageMargins left="0.3937007874015748" right="0.1968503937007874" top="0.5905511811023623" bottom="0.5905511811023623" header="0" footer="0"/>
  <pageSetup fitToHeight="2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workbookViewId="0" topLeftCell="B17">
      <selection activeCell="I24" sqref="I24"/>
    </sheetView>
  </sheetViews>
  <sheetFormatPr defaultColWidth="9.00390625" defaultRowHeight="15.75"/>
  <cols>
    <col min="1" max="1" width="4.50390625" style="8" customWidth="1"/>
    <col min="2" max="2" width="17.75390625" style="8" customWidth="1"/>
    <col min="3" max="3" width="8.625" style="8" customWidth="1"/>
    <col min="4" max="4" width="5.00390625" style="8" bestFit="1" customWidth="1"/>
    <col min="5" max="5" width="9.00390625" style="8" bestFit="1" customWidth="1"/>
    <col min="6" max="6" width="9.25390625" style="8" customWidth="1"/>
    <col min="7" max="7" width="8.50390625" style="8" bestFit="1" customWidth="1"/>
    <col min="8" max="8" width="12.25390625" style="8" bestFit="1" customWidth="1"/>
    <col min="9" max="9" width="8.50390625" style="8" bestFit="1" customWidth="1"/>
    <col min="10" max="10" width="7.875" style="8" bestFit="1" customWidth="1"/>
    <col min="11" max="16384" width="8.125" style="8" customWidth="1"/>
  </cols>
  <sheetData>
    <row r="1" spans="1:18" s="1" customFormat="1" ht="15.75">
      <c r="A1" s="10" t="s">
        <v>61</v>
      </c>
      <c r="B1" s="10"/>
      <c r="C1" s="11"/>
      <c r="D1" s="11"/>
      <c r="E1" s="12"/>
      <c r="F1" s="12"/>
      <c r="G1" s="12"/>
      <c r="H1" s="12"/>
      <c r="I1" s="15"/>
      <c r="J1" s="82"/>
      <c r="K1" s="15"/>
      <c r="L1" s="15"/>
      <c r="M1" s="83"/>
      <c r="N1" s="2"/>
      <c r="O1" s="6"/>
      <c r="P1" s="6"/>
      <c r="Q1" s="6"/>
      <c r="R1" s="6"/>
    </row>
    <row r="2" spans="1:18" s="1" customFormat="1" ht="15.75">
      <c r="A2" s="16" t="s">
        <v>0</v>
      </c>
      <c r="B2" s="16"/>
      <c r="C2" s="11"/>
      <c r="D2" s="11"/>
      <c r="E2" s="12"/>
      <c r="F2" s="12"/>
      <c r="G2" s="12"/>
      <c r="H2" s="12"/>
      <c r="I2" s="15"/>
      <c r="J2" s="82"/>
      <c r="K2" s="15"/>
      <c r="L2" s="15"/>
      <c r="M2" s="83"/>
      <c r="N2" s="2"/>
      <c r="O2" s="6"/>
      <c r="P2" s="6"/>
      <c r="Q2" s="6"/>
      <c r="R2" s="6"/>
    </row>
    <row r="3" spans="1:18" s="1" customFormat="1" ht="15.75">
      <c r="A3" s="17" t="s">
        <v>59</v>
      </c>
      <c r="B3" s="17"/>
      <c r="C3" s="11"/>
      <c r="D3" s="11"/>
      <c r="E3" s="84"/>
      <c r="F3" s="12"/>
      <c r="G3" s="12"/>
      <c r="H3" s="12"/>
      <c r="I3" s="85"/>
      <c r="J3" s="19"/>
      <c r="K3" s="20"/>
      <c r="L3" s="19"/>
      <c r="M3" s="19"/>
      <c r="N3" s="6"/>
      <c r="O3" s="6"/>
      <c r="P3" s="6"/>
      <c r="Q3" s="6"/>
      <c r="R3" s="6"/>
    </row>
    <row r="4" spans="1:18" s="1" customFormat="1" ht="9" customHeight="1">
      <c r="A4" s="17"/>
      <c r="B4" s="17"/>
      <c r="C4" s="11"/>
      <c r="D4" s="11"/>
      <c r="E4" s="84"/>
      <c r="F4" s="12"/>
      <c r="G4" s="12"/>
      <c r="H4" s="12"/>
      <c r="I4" s="85"/>
      <c r="J4" s="19"/>
      <c r="K4" s="20"/>
      <c r="L4" s="19"/>
      <c r="M4" s="19"/>
      <c r="N4" s="6"/>
      <c r="O4" s="6"/>
      <c r="P4" s="6"/>
      <c r="Q4" s="6"/>
      <c r="R4" s="6"/>
    </row>
    <row r="5" spans="1:13" s="1" customFormat="1" ht="15.75">
      <c r="A5" s="86" t="s">
        <v>8</v>
      </c>
      <c r="B5" s="86"/>
      <c r="C5" s="87"/>
      <c r="D5" s="88"/>
      <c r="E5" s="89"/>
      <c r="F5" s="89"/>
      <c r="G5" s="90"/>
      <c r="H5" s="90"/>
      <c r="I5" s="91"/>
      <c r="J5" s="92"/>
      <c r="K5" s="93"/>
      <c r="L5" s="93"/>
      <c r="M5" s="93"/>
    </row>
    <row r="6" spans="1:13" s="1" customFormat="1" ht="15.75">
      <c r="A6" s="86" t="s">
        <v>167</v>
      </c>
      <c r="B6" s="86"/>
      <c r="C6" s="87"/>
      <c r="D6" s="88"/>
      <c r="E6" s="89"/>
      <c r="F6" s="89"/>
      <c r="G6" s="90"/>
      <c r="H6" s="90"/>
      <c r="I6" s="91"/>
      <c r="J6" s="92"/>
      <c r="K6" s="93"/>
      <c r="L6" s="93"/>
      <c r="M6" s="93"/>
    </row>
    <row r="7" spans="1:13" s="1" customFormat="1" ht="15.75">
      <c r="A7" s="10" t="s">
        <v>28</v>
      </c>
      <c r="B7" s="10"/>
      <c r="C7" s="94"/>
      <c r="D7" s="21"/>
      <c r="E7" s="15"/>
      <c r="F7" s="15"/>
      <c r="G7" s="95"/>
      <c r="H7" s="95"/>
      <c r="I7" s="95"/>
      <c r="J7" s="95"/>
      <c r="K7" s="22"/>
      <c r="L7" s="15"/>
      <c r="M7" s="15"/>
    </row>
    <row r="8" spans="1:13" s="1" customFormat="1" ht="15.75">
      <c r="A8" s="10"/>
      <c r="B8" s="10"/>
      <c r="C8" s="94"/>
      <c r="D8" s="21"/>
      <c r="E8" s="15"/>
      <c r="F8" s="15"/>
      <c r="G8" s="95"/>
      <c r="H8" s="95"/>
      <c r="I8" s="95"/>
      <c r="J8" s="95"/>
      <c r="K8" s="22"/>
      <c r="L8" s="15"/>
      <c r="M8" s="15"/>
    </row>
    <row r="9" spans="1:13" s="1" customFormat="1" ht="15.75">
      <c r="A9" s="10"/>
      <c r="B9" s="10"/>
      <c r="C9" s="94"/>
      <c r="D9" s="21"/>
      <c r="E9" s="15"/>
      <c r="F9" s="15"/>
      <c r="G9" s="95"/>
      <c r="H9" s="95"/>
      <c r="J9" s="95"/>
      <c r="K9" s="22"/>
      <c r="L9" s="15"/>
      <c r="M9" s="15"/>
    </row>
    <row r="10" spans="1:13" s="1" customFormat="1" ht="15.75">
      <c r="A10" s="15"/>
      <c r="B10" s="15"/>
      <c r="C10" s="21"/>
      <c r="D10" s="21"/>
      <c r="E10" s="105" t="s">
        <v>112</v>
      </c>
      <c r="G10" s="22"/>
      <c r="H10" s="22"/>
      <c r="J10" s="22"/>
      <c r="K10" s="22"/>
      <c r="L10" s="15"/>
      <c r="M10" s="15"/>
    </row>
    <row r="11" spans="1:13" s="7" customFormat="1" ht="15.75">
      <c r="A11" s="97"/>
      <c r="B11" s="97"/>
      <c r="C11" s="97"/>
      <c r="D11" s="97"/>
      <c r="E11" s="96" t="s">
        <v>3</v>
      </c>
      <c r="F11" s="96" t="s">
        <v>3</v>
      </c>
      <c r="G11" s="96" t="s">
        <v>106</v>
      </c>
      <c r="H11" s="96" t="s">
        <v>110</v>
      </c>
      <c r="I11" s="96" t="s">
        <v>4</v>
      </c>
      <c r="J11" s="96" t="s">
        <v>5</v>
      </c>
      <c r="K11" s="97"/>
      <c r="L11" s="97"/>
      <c r="M11" s="97"/>
    </row>
    <row r="12" spans="1:13" s="7" customFormat="1" ht="15.75">
      <c r="A12" s="97"/>
      <c r="B12" s="97"/>
      <c r="C12" s="97"/>
      <c r="D12" s="96"/>
      <c r="E12" s="96" t="s">
        <v>6</v>
      </c>
      <c r="F12" s="96" t="s">
        <v>7</v>
      </c>
      <c r="G12" s="96" t="s">
        <v>107</v>
      </c>
      <c r="H12" s="96" t="s">
        <v>111</v>
      </c>
      <c r="I12" s="96" t="s">
        <v>108</v>
      </c>
      <c r="J12" s="96" t="s">
        <v>109</v>
      </c>
      <c r="K12" s="97"/>
      <c r="L12" s="97"/>
      <c r="M12" s="97"/>
    </row>
    <row r="13" spans="1:13" s="7" customFormat="1" ht="15.75">
      <c r="A13" s="97"/>
      <c r="B13" s="97"/>
      <c r="C13" s="97"/>
      <c r="D13" s="96" t="s">
        <v>51</v>
      </c>
      <c r="E13" s="96" t="s">
        <v>2</v>
      </c>
      <c r="F13" s="96" t="s">
        <v>2</v>
      </c>
      <c r="G13" s="96" t="s">
        <v>2</v>
      </c>
      <c r="H13" s="96" t="s">
        <v>2</v>
      </c>
      <c r="I13" s="96" t="s">
        <v>2</v>
      </c>
      <c r="J13" s="96" t="s">
        <v>2</v>
      </c>
      <c r="K13" s="97"/>
      <c r="L13" s="97"/>
      <c r="M13" s="97"/>
    </row>
    <row r="14" spans="1:13" s="208" customFormat="1" ht="15.75">
      <c r="A14" s="204" t="s">
        <v>70</v>
      </c>
      <c r="B14" s="204"/>
      <c r="C14" s="205"/>
      <c r="D14" s="206"/>
      <c r="E14" s="207"/>
      <c r="F14" s="207"/>
      <c r="G14" s="207"/>
      <c r="H14" s="207"/>
      <c r="I14" s="207"/>
      <c r="J14" s="207"/>
      <c r="K14" s="205"/>
      <c r="L14" s="205"/>
      <c r="M14" s="205"/>
    </row>
    <row r="15" spans="1:13" s="208" customFormat="1" ht="15.75">
      <c r="A15" s="205" t="s">
        <v>113</v>
      </c>
      <c r="B15" s="205"/>
      <c r="C15" s="205"/>
      <c r="D15" s="206"/>
      <c r="E15" s="209">
        <v>55000</v>
      </c>
      <c r="F15" s="209">
        <v>1088</v>
      </c>
      <c r="G15" s="28">
        <v>0</v>
      </c>
      <c r="H15" s="209">
        <v>8434</v>
      </c>
      <c r="I15" s="209">
        <v>3377</v>
      </c>
      <c r="J15" s="209">
        <f>SUM(E15:I15)</f>
        <v>67899</v>
      </c>
      <c r="K15" s="205"/>
      <c r="L15" s="205"/>
      <c r="M15" s="205"/>
    </row>
    <row r="16" spans="1:13" s="208" customFormat="1" ht="15.75">
      <c r="A16" s="210" t="s">
        <v>114</v>
      </c>
      <c r="B16" s="210"/>
      <c r="C16" s="205"/>
      <c r="D16" s="206"/>
      <c r="E16" s="211">
        <v>0</v>
      </c>
      <c r="F16" s="212">
        <v>0</v>
      </c>
      <c r="G16" s="212">
        <v>0</v>
      </c>
      <c r="H16" s="213">
        <v>-8434</v>
      </c>
      <c r="I16" s="57">
        <v>8434</v>
      </c>
      <c r="J16" s="214">
        <f>SUM(E16:I16)</f>
        <v>0</v>
      </c>
      <c r="K16" s="205"/>
      <c r="L16" s="205"/>
      <c r="M16" s="205"/>
    </row>
    <row r="17" spans="1:13" s="208" customFormat="1" ht="15.75">
      <c r="A17" s="205" t="s">
        <v>115</v>
      </c>
      <c r="B17" s="205"/>
      <c r="C17" s="205"/>
      <c r="D17" s="206"/>
      <c r="E17" s="215">
        <f>SUM(E15:E16)</f>
        <v>55000</v>
      </c>
      <c r="F17" s="215">
        <f>SUM(F15:F16)</f>
        <v>1088</v>
      </c>
      <c r="G17" s="215">
        <f>SUM(G15:G16)</f>
        <v>0</v>
      </c>
      <c r="H17" s="215">
        <f>SUM(H15:H16)</f>
        <v>0</v>
      </c>
      <c r="I17" s="215">
        <f>SUM(I15:I16)</f>
        <v>11811</v>
      </c>
      <c r="J17" s="209">
        <f>SUM(E17:I17)</f>
        <v>67899</v>
      </c>
      <c r="K17" s="205"/>
      <c r="L17" s="205"/>
      <c r="M17" s="205"/>
    </row>
    <row r="18" spans="1:13" s="208" customFormat="1" ht="10.5" customHeight="1">
      <c r="A18" s="205"/>
      <c r="B18" s="205"/>
      <c r="C18" s="205"/>
      <c r="D18" s="206"/>
      <c r="E18" s="215"/>
      <c r="F18" s="215"/>
      <c r="G18" s="215"/>
      <c r="H18" s="215"/>
      <c r="I18" s="215"/>
      <c r="J18" s="209"/>
      <c r="K18" s="205"/>
      <c r="L18" s="205"/>
      <c r="M18" s="205"/>
    </row>
    <row r="19" spans="1:13" s="208" customFormat="1" ht="15.75">
      <c r="A19" s="205" t="s">
        <v>137</v>
      </c>
      <c r="B19" s="205"/>
      <c r="C19" s="205"/>
      <c r="D19" s="206"/>
      <c r="E19" s="215">
        <v>0</v>
      </c>
      <c r="F19" s="215">
        <v>0</v>
      </c>
      <c r="G19" s="215">
        <v>-48</v>
      </c>
      <c r="H19" s="215">
        <v>0</v>
      </c>
      <c r="I19" s="215">
        <v>0</v>
      </c>
      <c r="J19" s="209">
        <f>SUM(E19:I19)</f>
        <v>-48</v>
      </c>
      <c r="K19" s="205"/>
      <c r="L19" s="205"/>
      <c r="M19" s="205"/>
    </row>
    <row r="20" spans="1:13" s="208" customFormat="1" ht="11.25" customHeight="1">
      <c r="A20" s="205"/>
      <c r="B20" s="205"/>
      <c r="C20" s="205"/>
      <c r="D20" s="206"/>
      <c r="E20" s="215"/>
      <c r="F20" s="215"/>
      <c r="G20" s="215"/>
      <c r="H20" s="215"/>
      <c r="I20" s="215"/>
      <c r="J20" s="209"/>
      <c r="K20" s="205"/>
      <c r="L20" s="205"/>
      <c r="M20" s="205"/>
    </row>
    <row r="21" spans="1:13" s="208" customFormat="1" ht="15.75">
      <c r="A21" s="205" t="s">
        <v>68</v>
      </c>
      <c r="B21" s="205"/>
      <c r="C21" s="205"/>
      <c r="D21" s="206"/>
      <c r="E21" s="215">
        <v>0</v>
      </c>
      <c r="F21" s="215">
        <v>0</v>
      </c>
      <c r="G21" s="215">
        <v>0</v>
      </c>
      <c r="H21" s="216">
        <v>0</v>
      </c>
      <c r="I21" s="216">
        <f>+PNL!H22</f>
        <v>2867</v>
      </c>
      <c r="J21" s="209">
        <f>SUM(E21:I21)</f>
        <v>2867</v>
      </c>
      <c r="K21" s="205"/>
      <c r="L21" s="205"/>
      <c r="M21" s="205"/>
    </row>
    <row r="22" spans="1:13" s="208" customFormat="1" ht="10.5" customHeight="1">
      <c r="A22" s="205"/>
      <c r="B22" s="205"/>
      <c r="C22" s="205"/>
      <c r="D22" s="206"/>
      <c r="E22" s="215"/>
      <c r="F22" s="215"/>
      <c r="G22" s="215"/>
      <c r="H22" s="216"/>
      <c r="I22" s="216"/>
      <c r="J22" s="209"/>
      <c r="K22" s="205"/>
      <c r="L22" s="205"/>
      <c r="M22" s="205"/>
    </row>
    <row r="23" spans="1:13" s="208" customFormat="1" ht="15.75">
      <c r="A23" s="205" t="s">
        <v>151</v>
      </c>
      <c r="B23" s="205"/>
      <c r="C23" s="205"/>
      <c r="D23" s="206"/>
      <c r="E23" s="215">
        <v>0</v>
      </c>
      <c r="F23" s="215">
        <v>0</v>
      </c>
      <c r="G23" s="215">
        <v>0</v>
      </c>
      <c r="H23" s="216">
        <v>0</v>
      </c>
      <c r="I23" s="216">
        <v>-1100</v>
      </c>
      <c r="J23" s="209">
        <f>SUM(E23:I23)</f>
        <v>-1100</v>
      </c>
      <c r="K23" s="205"/>
      <c r="L23" s="205"/>
      <c r="M23" s="205"/>
    </row>
    <row r="24" spans="1:13" s="208" customFormat="1" ht="10.5" customHeight="1">
      <c r="A24" s="205"/>
      <c r="B24" s="205"/>
      <c r="C24" s="205"/>
      <c r="D24" s="206"/>
      <c r="E24" s="217"/>
      <c r="F24" s="217"/>
      <c r="G24" s="217"/>
      <c r="H24" s="217"/>
      <c r="I24" s="217"/>
      <c r="J24" s="217"/>
      <c r="K24" s="205"/>
      <c r="L24" s="205"/>
      <c r="M24" s="205"/>
    </row>
    <row r="25" spans="1:13" s="208" customFormat="1" ht="16.5" thickBot="1">
      <c r="A25" s="204" t="s">
        <v>169</v>
      </c>
      <c r="B25" s="204"/>
      <c r="C25" s="205"/>
      <c r="D25" s="206"/>
      <c r="E25" s="218">
        <f>SUM(E17:E23)</f>
        <v>55000</v>
      </c>
      <c r="F25" s="218">
        <f>SUM(F17:F23)</f>
        <v>1088</v>
      </c>
      <c r="G25" s="218">
        <f>SUM(G17:G23)</f>
        <v>-48</v>
      </c>
      <c r="H25" s="218">
        <f>SUM(H17:H23)</f>
        <v>0</v>
      </c>
      <c r="I25" s="218">
        <f>SUM(I17:I23)</f>
        <v>13578</v>
      </c>
      <c r="J25" s="218">
        <f>SUM(E25:I25)</f>
        <v>69618</v>
      </c>
      <c r="K25" s="205"/>
      <c r="L25" s="205"/>
      <c r="M25" s="205"/>
    </row>
    <row r="26" spans="1:13" ht="16.5" thickTop="1">
      <c r="A26" s="98"/>
      <c r="B26" s="98"/>
      <c r="C26" s="98"/>
      <c r="D26" s="98"/>
      <c r="E26" s="108"/>
      <c r="F26" s="108"/>
      <c r="G26" s="108"/>
      <c r="H26" s="108"/>
      <c r="I26" s="108"/>
      <c r="J26" s="108"/>
      <c r="K26" s="98"/>
      <c r="L26" s="98"/>
      <c r="M26" s="98"/>
    </row>
    <row r="27" spans="1:13" ht="15.75">
      <c r="A27" s="98"/>
      <c r="B27" s="98"/>
      <c r="C27" s="98"/>
      <c r="D27" s="98"/>
      <c r="E27" s="108"/>
      <c r="F27" s="108"/>
      <c r="G27" s="108"/>
      <c r="H27" s="108"/>
      <c r="I27" s="108"/>
      <c r="J27" s="108"/>
      <c r="K27" s="98"/>
      <c r="L27" s="98"/>
      <c r="M27" s="98"/>
    </row>
    <row r="28" spans="1:13" ht="15.75">
      <c r="A28" s="97" t="s">
        <v>116</v>
      </c>
      <c r="B28" s="97"/>
      <c r="C28" s="98"/>
      <c r="D28" s="98"/>
      <c r="E28" s="110" t="s">
        <v>117</v>
      </c>
      <c r="F28" s="108">
        <v>0</v>
      </c>
      <c r="G28" s="108">
        <v>0</v>
      </c>
      <c r="H28" s="108">
        <v>0</v>
      </c>
      <c r="I28" s="108">
        <v>-13</v>
      </c>
      <c r="J28" s="108">
        <f>SUM(F28:I28)</f>
        <v>-13</v>
      </c>
      <c r="K28" s="98"/>
      <c r="L28" s="98"/>
      <c r="M28" s="98"/>
    </row>
    <row r="29" spans="1:13" ht="9.75" customHeight="1">
      <c r="A29" s="98"/>
      <c r="B29" s="98"/>
      <c r="C29" s="98"/>
      <c r="D29" s="98"/>
      <c r="E29" s="108"/>
      <c r="F29" s="108"/>
      <c r="G29" s="108"/>
      <c r="H29" s="108"/>
      <c r="I29" s="108"/>
      <c r="J29" s="108"/>
      <c r="K29" s="98"/>
      <c r="L29" s="98"/>
      <c r="M29" s="98"/>
    </row>
    <row r="30" spans="1:13" ht="15.75">
      <c r="A30" s="98" t="s">
        <v>118</v>
      </c>
      <c r="B30" s="98"/>
      <c r="C30" s="98"/>
      <c r="D30" s="98"/>
      <c r="E30" s="108"/>
      <c r="F30" s="108"/>
      <c r="G30" s="108"/>
      <c r="H30" s="108"/>
      <c r="I30" s="108"/>
      <c r="J30" s="108"/>
      <c r="K30" s="98"/>
      <c r="L30" s="98"/>
      <c r="M30" s="98"/>
    </row>
    <row r="31" spans="1:13" ht="15.75">
      <c r="A31" s="98" t="s">
        <v>140</v>
      </c>
      <c r="B31" s="98"/>
      <c r="C31" s="98"/>
      <c r="D31" s="98"/>
      <c r="K31" s="98"/>
      <c r="L31" s="98"/>
      <c r="M31" s="98"/>
    </row>
    <row r="32" spans="1:13" ht="15.75">
      <c r="A32" s="98" t="s">
        <v>141</v>
      </c>
      <c r="B32" s="98"/>
      <c r="C32" s="98"/>
      <c r="D32" s="219">
        <v>1</v>
      </c>
      <c r="E32" s="108">
        <v>45000</v>
      </c>
      <c r="F32" s="108">
        <v>0</v>
      </c>
      <c r="G32" s="108">
        <v>0</v>
      </c>
      <c r="H32" s="108">
        <v>0</v>
      </c>
      <c r="I32" s="108">
        <v>0</v>
      </c>
      <c r="J32" s="108">
        <f>SUM(E32:I32)</f>
        <v>45000</v>
      </c>
      <c r="K32" s="98"/>
      <c r="L32" s="98"/>
      <c r="M32" s="98"/>
    </row>
    <row r="33" spans="1:13" ht="10.5" customHeight="1">
      <c r="A33" s="98"/>
      <c r="B33" s="98"/>
      <c r="C33" s="98"/>
      <c r="D33" s="219"/>
      <c r="E33" s="108"/>
      <c r="F33" s="108"/>
      <c r="G33" s="108"/>
      <c r="H33" s="108"/>
      <c r="I33" s="108"/>
      <c r="J33" s="108"/>
      <c r="K33" s="98"/>
      <c r="L33" s="98"/>
      <c r="M33" s="98"/>
    </row>
    <row r="34" spans="1:13" ht="15.75">
      <c r="A34" s="98" t="s">
        <v>170</v>
      </c>
      <c r="B34" s="98"/>
      <c r="C34" s="98"/>
      <c r="D34" s="219"/>
      <c r="E34" s="108"/>
      <c r="F34" s="108"/>
      <c r="G34" s="108"/>
      <c r="H34" s="108"/>
      <c r="I34" s="108"/>
      <c r="J34" s="108"/>
      <c r="K34" s="98"/>
      <c r="L34" s="98"/>
      <c r="M34" s="98"/>
    </row>
    <row r="35" spans="1:13" ht="15.75">
      <c r="A35" s="98" t="s">
        <v>171</v>
      </c>
      <c r="B35" s="98"/>
      <c r="C35" s="98"/>
      <c r="D35" s="219">
        <v>2</v>
      </c>
      <c r="E35" s="108">
        <v>10000</v>
      </c>
      <c r="F35" s="108">
        <v>3000</v>
      </c>
      <c r="G35" s="108">
        <v>0</v>
      </c>
      <c r="H35" s="108">
        <v>0</v>
      </c>
      <c r="I35" s="108">
        <v>0</v>
      </c>
      <c r="J35" s="108">
        <f>SUM(E35:I35)</f>
        <v>13000</v>
      </c>
      <c r="K35" s="98"/>
      <c r="L35" s="98"/>
      <c r="M35" s="98"/>
    </row>
    <row r="36" spans="1:13" ht="9.75" customHeight="1">
      <c r="A36" s="98"/>
      <c r="B36" s="98"/>
      <c r="C36" s="98"/>
      <c r="D36" s="219"/>
      <c r="E36" s="108"/>
      <c r="F36" s="108"/>
      <c r="G36" s="108"/>
      <c r="H36" s="108"/>
      <c r="I36" s="108"/>
      <c r="J36" s="108"/>
      <c r="K36" s="98"/>
      <c r="L36" s="98"/>
      <c r="M36" s="98"/>
    </row>
    <row r="37" spans="1:13" ht="15.75">
      <c r="A37" s="98" t="s">
        <v>172</v>
      </c>
      <c r="B37" s="98"/>
      <c r="C37" s="98"/>
      <c r="D37" s="219"/>
      <c r="E37" s="108">
        <v>0</v>
      </c>
      <c r="F37" s="108">
        <v>-1949</v>
      </c>
      <c r="G37" s="108">
        <v>0</v>
      </c>
      <c r="H37" s="108">
        <v>0</v>
      </c>
      <c r="I37" s="108">
        <v>0</v>
      </c>
      <c r="J37" s="108">
        <f>SUM(E37:I37)</f>
        <v>-1949</v>
      </c>
      <c r="K37" s="98"/>
      <c r="L37" s="98"/>
      <c r="M37" s="98"/>
    </row>
    <row r="38" spans="1:13" ht="9.75" customHeight="1">
      <c r="A38" s="98"/>
      <c r="B38" s="98"/>
      <c r="C38" s="98"/>
      <c r="D38" s="98"/>
      <c r="E38" s="108"/>
      <c r="F38" s="108"/>
      <c r="G38" s="108"/>
      <c r="H38" s="108"/>
      <c r="I38" s="108"/>
      <c r="J38" s="108"/>
      <c r="K38" s="98"/>
      <c r="L38" s="98"/>
      <c r="M38" s="98"/>
    </row>
    <row r="39" spans="1:13" ht="15.75">
      <c r="A39" s="98" t="s">
        <v>25</v>
      </c>
      <c r="B39" s="98"/>
      <c r="C39" s="98"/>
      <c r="D39" s="98"/>
      <c r="E39" s="108">
        <v>0</v>
      </c>
      <c r="F39" s="108">
        <v>0</v>
      </c>
      <c r="G39" s="108">
        <v>0</v>
      </c>
      <c r="H39" s="108">
        <v>8434</v>
      </c>
      <c r="I39" s="108">
        <v>0</v>
      </c>
      <c r="J39" s="108">
        <f>SUM(E39:I39)</f>
        <v>8434</v>
      </c>
      <c r="K39" s="98"/>
      <c r="L39" s="98"/>
      <c r="M39" s="98"/>
    </row>
    <row r="40" spans="1:13" ht="11.25" customHeight="1">
      <c r="A40" s="98"/>
      <c r="B40" s="98"/>
      <c r="C40" s="98"/>
      <c r="D40" s="98"/>
      <c r="E40" s="108"/>
      <c r="F40" s="108"/>
      <c r="G40" s="108"/>
      <c r="H40" s="108"/>
      <c r="I40" s="108"/>
      <c r="J40" s="108"/>
      <c r="K40" s="98"/>
      <c r="L40" s="98"/>
      <c r="M40" s="98"/>
    </row>
    <row r="41" spans="1:13" ht="15.75">
      <c r="A41" s="98" t="s">
        <v>68</v>
      </c>
      <c r="B41" s="98"/>
      <c r="C41" s="98"/>
      <c r="D41" s="98"/>
      <c r="E41" s="106">
        <v>0</v>
      </c>
      <c r="F41" s="106">
        <v>0</v>
      </c>
      <c r="G41" s="106">
        <v>0</v>
      </c>
      <c r="H41" s="106">
        <v>0</v>
      </c>
      <c r="I41" s="99">
        <v>4362</v>
      </c>
      <c r="J41" s="108">
        <f>SUM(E41:I41)</f>
        <v>4362</v>
      </c>
      <c r="K41" s="98"/>
      <c r="L41" s="98"/>
      <c r="M41" s="98"/>
    </row>
    <row r="42" spans="1:13" ht="12" customHeight="1">
      <c r="A42" s="98"/>
      <c r="B42" s="98"/>
      <c r="C42" s="98"/>
      <c r="D42" s="98"/>
      <c r="E42" s="111"/>
      <c r="F42" s="111"/>
      <c r="G42" s="111"/>
      <c r="H42" s="111"/>
      <c r="I42" s="111"/>
      <c r="J42" s="111"/>
      <c r="K42" s="98"/>
      <c r="L42" s="98"/>
      <c r="M42" s="98"/>
    </row>
    <row r="43" spans="1:13" ht="10.5" customHeight="1">
      <c r="A43" s="98"/>
      <c r="B43" s="98"/>
      <c r="C43" s="98"/>
      <c r="D43" s="98"/>
      <c r="E43" s="99"/>
      <c r="F43" s="99"/>
      <c r="G43" s="99"/>
      <c r="H43" s="99"/>
      <c r="I43" s="99"/>
      <c r="J43" s="99"/>
      <c r="K43" s="98"/>
      <c r="L43" s="98"/>
      <c r="M43" s="98"/>
    </row>
    <row r="44" spans="1:13" ht="16.5" thickBot="1">
      <c r="A44" s="204" t="s">
        <v>173</v>
      </c>
      <c r="B44" s="98"/>
      <c r="C44" s="98"/>
      <c r="D44" s="98"/>
      <c r="E44" s="100">
        <f>SUM(E29:E42)</f>
        <v>55000</v>
      </c>
      <c r="F44" s="220">
        <f>SUM(F28:F42)</f>
        <v>1051</v>
      </c>
      <c r="G44" s="112">
        <f>SUM(G28:G42)</f>
        <v>0</v>
      </c>
      <c r="H44" s="100">
        <f>SUM(H28:H42)</f>
        <v>8434</v>
      </c>
      <c r="I44" s="100">
        <f>SUM(I28:I42)</f>
        <v>4349</v>
      </c>
      <c r="J44" s="100">
        <f>SUM(J28:J42)</f>
        <v>68834</v>
      </c>
      <c r="K44" s="98"/>
      <c r="L44" s="98"/>
      <c r="M44" s="98"/>
    </row>
    <row r="45" spans="1:13" ht="16.5" thickTop="1">
      <c r="A45" s="98" t="s">
        <v>119</v>
      </c>
      <c r="B45" s="98"/>
      <c r="C45" s="98"/>
      <c r="D45" s="98"/>
      <c r="E45" s="99"/>
      <c r="F45" s="99"/>
      <c r="G45" s="99"/>
      <c r="H45" s="99"/>
      <c r="I45" s="99"/>
      <c r="J45" s="99"/>
      <c r="K45" s="98"/>
      <c r="L45" s="98"/>
      <c r="M45" s="98"/>
    </row>
    <row r="46" spans="1:13" ht="15.75">
      <c r="A46" s="98"/>
      <c r="B46" s="98"/>
      <c r="C46" s="98"/>
      <c r="D46" s="98"/>
      <c r="E46" s="99"/>
      <c r="F46" s="99"/>
      <c r="G46" s="99"/>
      <c r="H46" s="99"/>
      <c r="I46" s="99"/>
      <c r="J46" s="99"/>
      <c r="K46" s="98"/>
      <c r="L46" s="98"/>
      <c r="M46" s="98"/>
    </row>
    <row r="47" spans="1:13" ht="15.75">
      <c r="A47" s="80" t="s">
        <v>104</v>
      </c>
      <c r="B47" s="80"/>
      <c r="C47" s="71"/>
      <c r="D47" s="98"/>
      <c r="E47" s="99"/>
      <c r="F47" s="99"/>
      <c r="G47" s="99"/>
      <c r="H47" s="99"/>
      <c r="I47" s="99"/>
      <c r="J47" s="99"/>
      <c r="K47" s="98"/>
      <c r="L47" s="98"/>
      <c r="M47" s="98"/>
    </row>
    <row r="48" spans="1:13" ht="15.75">
      <c r="A48" s="158">
        <v>1</v>
      </c>
      <c r="B48" s="158" t="s">
        <v>142</v>
      </c>
      <c r="C48" s="107"/>
      <c r="D48" s="98"/>
      <c r="E48" s="99"/>
      <c r="F48" s="99"/>
      <c r="G48" s="99"/>
      <c r="H48" s="99"/>
      <c r="I48" s="99"/>
      <c r="J48" s="99"/>
      <c r="K48" s="98"/>
      <c r="L48" s="98"/>
      <c r="M48" s="98"/>
    </row>
    <row r="49" spans="1:13" ht="15.75">
      <c r="A49" s="80"/>
      <c r="B49" s="158" t="s">
        <v>143</v>
      </c>
      <c r="C49" s="46"/>
      <c r="D49" s="98"/>
      <c r="E49" s="99"/>
      <c r="F49" s="99"/>
      <c r="G49" s="99"/>
      <c r="H49" s="99"/>
      <c r="I49" s="99"/>
      <c r="J49" s="99"/>
      <c r="K49" s="98"/>
      <c r="L49" s="98"/>
      <c r="M49" s="98"/>
    </row>
    <row r="50" spans="1:13" ht="15.75">
      <c r="A50" s="80"/>
      <c r="B50" s="158" t="s">
        <v>144</v>
      </c>
      <c r="C50" s="161"/>
      <c r="D50" s="98"/>
      <c r="E50" s="99"/>
      <c r="F50" s="99"/>
      <c r="G50" s="99"/>
      <c r="H50" s="99"/>
      <c r="I50" s="99"/>
      <c r="J50" s="99"/>
      <c r="K50" s="98"/>
      <c r="L50" s="98"/>
      <c r="M50" s="98"/>
    </row>
    <row r="51" spans="1:13" ht="15.75">
      <c r="A51" s="98"/>
      <c r="B51" s="158" t="s">
        <v>145</v>
      </c>
      <c r="C51" s="98"/>
      <c r="D51" s="98"/>
      <c r="E51" s="99"/>
      <c r="F51" s="99"/>
      <c r="G51" s="99"/>
      <c r="H51" s="99"/>
      <c r="I51" s="99"/>
      <c r="J51" s="99"/>
      <c r="K51" s="98"/>
      <c r="L51" s="98"/>
      <c r="M51" s="98"/>
    </row>
    <row r="52" spans="1:13" ht="15.75">
      <c r="A52" s="98"/>
      <c r="B52" s="158" t="s">
        <v>147</v>
      </c>
      <c r="C52" s="98"/>
      <c r="D52" s="98"/>
      <c r="E52" s="99"/>
      <c r="F52" s="99"/>
      <c r="G52" s="99"/>
      <c r="H52" s="99"/>
      <c r="I52" s="99"/>
      <c r="J52" s="99"/>
      <c r="K52" s="98"/>
      <c r="L52" s="98"/>
      <c r="M52" s="98"/>
    </row>
    <row r="53" spans="1:13" ht="15.75">
      <c r="A53" s="98"/>
      <c r="B53" s="158" t="s">
        <v>146</v>
      </c>
      <c r="C53" s="98"/>
      <c r="D53" s="98"/>
      <c r="E53" s="99"/>
      <c r="F53" s="99"/>
      <c r="G53" s="99"/>
      <c r="H53" s="99"/>
      <c r="I53" s="99"/>
      <c r="J53" s="99"/>
      <c r="K53" s="98"/>
      <c r="L53" s="98"/>
      <c r="M53" s="98"/>
    </row>
    <row r="54" spans="1:13" ht="15.75">
      <c r="A54" s="98"/>
      <c r="B54" s="158"/>
      <c r="C54" s="98"/>
      <c r="D54" s="98"/>
      <c r="E54" s="99"/>
      <c r="F54" s="99"/>
      <c r="G54" s="99"/>
      <c r="H54" s="99"/>
      <c r="I54" s="99"/>
      <c r="J54" s="99"/>
      <c r="K54" s="98"/>
      <c r="L54" s="98"/>
      <c r="M54" s="98"/>
    </row>
    <row r="55" spans="1:13" ht="15.75">
      <c r="A55" s="221">
        <v>2</v>
      </c>
      <c r="B55" s="158" t="s">
        <v>174</v>
      </c>
      <c r="C55" s="98"/>
      <c r="D55" s="98"/>
      <c r="E55" s="99"/>
      <c r="F55" s="99"/>
      <c r="G55" s="99"/>
      <c r="H55" s="99"/>
      <c r="I55" s="99"/>
      <c r="J55" s="99"/>
      <c r="K55" s="98"/>
      <c r="L55" s="98"/>
      <c r="M55" s="98"/>
    </row>
    <row r="56" spans="1:13" ht="15.75">
      <c r="A56" s="98"/>
      <c r="B56" s="158" t="s">
        <v>175</v>
      </c>
      <c r="C56" s="98"/>
      <c r="D56" s="98"/>
      <c r="E56" s="99"/>
      <c r="F56" s="99"/>
      <c r="G56" s="99"/>
      <c r="H56" s="99"/>
      <c r="I56" s="99"/>
      <c r="J56" s="99"/>
      <c r="K56" s="98"/>
      <c r="L56" s="98"/>
      <c r="M56" s="98"/>
    </row>
    <row r="57" spans="1:13" ht="15.75">
      <c r="A57" s="98"/>
      <c r="B57" s="158" t="s">
        <v>176</v>
      </c>
      <c r="C57" s="98"/>
      <c r="D57" s="98"/>
      <c r="E57" s="99"/>
      <c r="F57" s="99"/>
      <c r="G57" s="99"/>
      <c r="H57" s="99"/>
      <c r="I57" s="99"/>
      <c r="J57" s="99"/>
      <c r="K57" s="98"/>
      <c r="L57" s="98"/>
      <c r="M57" s="98"/>
    </row>
    <row r="58" spans="1:13" ht="15.75">
      <c r="A58" s="98"/>
      <c r="B58" s="158"/>
      <c r="C58" s="98"/>
      <c r="D58" s="98"/>
      <c r="E58" s="99"/>
      <c r="F58" s="99"/>
      <c r="G58" s="99"/>
      <c r="H58" s="99"/>
      <c r="I58" s="99"/>
      <c r="J58" s="99"/>
      <c r="K58" s="98"/>
      <c r="L58" s="98"/>
      <c r="M58" s="98"/>
    </row>
    <row r="59" spans="1:13" s="1" customFormat="1" ht="15.75">
      <c r="A59" s="25" t="s">
        <v>132</v>
      </c>
      <c r="B59" s="25"/>
      <c r="C59" s="101"/>
      <c r="D59" s="101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s="1" customFormat="1" ht="15.75">
      <c r="A60" s="25" t="s">
        <v>133</v>
      </c>
      <c r="B60" s="25"/>
      <c r="C60" s="101"/>
      <c r="D60" s="101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5.75">
      <c r="A61" s="25" t="s">
        <v>134</v>
      </c>
      <c r="B61" s="25"/>
      <c r="C61" s="103"/>
      <c r="D61" s="103"/>
      <c r="E61" s="104"/>
      <c r="F61" s="104"/>
      <c r="G61" s="104"/>
      <c r="H61" s="104"/>
      <c r="I61" s="104"/>
      <c r="J61" s="104"/>
      <c r="K61" s="103"/>
      <c r="L61" s="103"/>
      <c r="M61" s="103"/>
    </row>
    <row r="62" spans="1:13" ht="15.75">
      <c r="A62" s="103"/>
      <c r="B62" s="103"/>
      <c r="C62" s="103"/>
      <c r="D62" s="103"/>
      <c r="E62" s="104"/>
      <c r="F62" s="104"/>
      <c r="G62" s="104"/>
      <c r="H62" s="104"/>
      <c r="I62" s="104"/>
      <c r="J62" s="104"/>
      <c r="K62" s="103"/>
      <c r="L62" s="103"/>
      <c r="M62" s="103"/>
    </row>
    <row r="63" spans="1:13" ht="15.75">
      <c r="A63" s="103"/>
      <c r="B63" s="103"/>
      <c r="C63" s="103"/>
      <c r="D63" s="103"/>
      <c r="E63" s="104"/>
      <c r="F63" s="104"/>
      <c r="G63" s="104"/>
      <c r="H63" s="104"/>
      <c r="I63" s="104"/>
      <c r="J63" s="104"/>
      <c r="K63" s="103"/>
      <c r="L63" s="103"/>
      <c r="M63" s="103"/>
    </row>
    <row r="64" spans="1:13" ht="15.75">
      <c r="A64" s="103"/>
      <c r="B64" s="103"/>
      <c r="C64" s="103"/>
      <c r="D64" s="103"/>
      <c r="E64" s="104"/>
      <c r="F64" s="104"/>
      <c r="G64" s="104"/>
      <c r="H64" s="104"/>
      <c r="I64" s="104"/>
      <c r="J64" s="104"/>
      <c r="K64" s="103"/>
      <c r="L64" s="103"/>
      <c r="M64" s="103"/>
    </row>
    <row r="65" spans="1:13" ht="15.75">
      <c r="A65" s="103"/>
      <c r="B65" s="103"/>
      <c r="C65" s="103"/>
      <c r="D65" s="103"/>
      <c r="E65" s="104"/>
      <c r="F65" s="104"/>
      <c r="G65" s="104"/>
      <c r="H65" s="104"/>
      <c r="I65" s="104"/>
      <c r="J65" s="104"/>
      <c r="K65" s="103"/>
      <c r="L65" s="103"/>
      <c r="M65" s="103"/>
    </row>
    <row r="66" spans="1:13" ht="15.75">
      <c r="A66" s="103"/>
      <c r="B66" s="103"/>
      <c r="C66" s="103"/>
      <c r="D66" s="103"/>
      <c r="E66" s="104"/>
      <c r="F66" s="104"/>
      <c r="G66" s="104"/>
      <c r="H66" s="104"/>
      <c r="I66" s="104"/>
      <c r="J66" s="104"/>
      <c r="K66" s="103"/>
      <c r="L66" s="103"/>
      <c r="M66" s="103"/>
    </row>
    <row r="67" spans="1:13" ht="15.75">
      <c r="A67" s="103"/>
      <c r="B67" s="103"/>
      <c r="C67" s="103"/>
      <c r="D67" s="103"/>
      <c r="E67" s="104"/>
      <c r="F67" s="104"/>
      <c r="G67" s="104"/>
      <c r="H67" s="104"/>
      <c r="I67" s="104"/>
      <c r="J67" s="104"/>
      <c r="K67" s="103"/>
      <c r="L67" s="103"/>
      <c r="M67" s="103"/>
    </row>
    <row r="68" spans="1:13" ht="15.75">
      <c r="A68" s="103"/>
      <c r="B68" s="103"/>
      <c r="C68" s="103"/>
      <c r="D68" s="103"/>
      <c r="E68" s="104"/>
      <c r="F68" s="104"/>
      <c r="G68" s="104"/>
      <c r="H68" s="104"/>
      <c r="I68" s="104"/>
      <c r="J68" s="104"/>
      <c r="K68" s="103"/>
      <c r="L68" s="103"/>
      <c r="M68" s="103"/>
    </row>
    <row r="69" spans="1:13" ht="15.75">
      <c r="A69" s="103"/>
      <c r="B69" s="103"/>
      <c r="C69" s="103"/>
      <c r="D69" s="103"/>
      <c r="E69" s="104"/>
      <c r="F69" s="104"/>
      <c r="G69" s="104"/>
      <c r="H69" s="104"/>
      <c r="I69" s="104"/>
      <c r="J69" s="104"/>
      <c r="K69" s="103"/>
      <c r="L69" s="103"/>
      <c r="M69" s="103"/>
    </row>
    <row r="70" spans="1:13" ht="15.75">
      <c r="A70" s="103"/>
      <c r="B70" s="103"/>
      <c r="C70" s="103"/>
      <c r="D70" s="103"/>
      <c r="E70" s="104"/>
      <c r="F70" s="104"/>
      <c r="G70" s="104"/>
      <c r="H70" s="104"/>
      <c r="I70" s="104"/>
      <c r="J70" s="104"/>
      <c r="K70" s="103"/>
      <c r="L70" s="103"/>
      <c r="M70" s="103"/>
    </row>
    <row r="71" spans="1:13" ht="15.75">
      <c r="A71" s="103"/>
      <c r="B71" s="103"/>
      <c r="C71" s="103"/>
      <c r="D71" s="103"/>
      <c r="E71" s="104"/>
      <c r="F71" s="104"/>
      <c r="G71" s="104"/>
      <c r="H71" s="104"/>
      <c r="I71" s="104"/>
      <c r="J71" s="104"/>
      <c r="K71" s="103"/>
      <c r="L71" s="103"/>
      <c r="M71" s="103"/>
    </row>
    <row r="72" spans="1:13" ht="15.75">
      <c r="A72" s="103"/>
      <c r="B72" s="103"/>
      <c r="C72" s="103"/>
      <c r="D72" s="103"/>
      <c r="E72" s="104"/>
      <c r="F72" s="104"/>
      <c r="G72" s="104"/>
      <c r="H72" s="104"/>
      <c r="I72" s="104"/>
      <c r="J72" s="104"/>
      <c r="K72" s="103"/>
      <c r="L72" s="103"/>
      <c r="M72" s="103"/>
    </row>
    <row r="73" spans="1:13" ht="15.75">
      <c r="A73" s="103"/>
      <c r="B73" s="103"/>
      <c r="C73" s="103"/>
      <c r="D73" s="103"/>
      <c r="E73" s="104"/>
      <c r="F73" s="104"/>
      <c r="G73" s="104"/>
      <c r="H73" s="104"/>
      <c r="I73" s="104"/>
      <c r="J73" s="104"/>
      <c r="K73" s="103"/>
      <c r="L73" s="103"/>
      <c r="M73" s="103"/>
    </row>
    <row r="74" spans="1:13" ht="15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ht="15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1:13" ht="15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3" ht="15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</sheetData>
  <printOptions horizontalCentered="1"/>
  <pageMargins left="0.5905511811023623" right="0.3937007874015748" top="0.37" bottom="0.41" header="0" footer="0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1"/>
  <sheetViews>
    <sheetView workbookViewId="0" topLeftCell="A1">
      <selection activeCell="C10" sqref="C10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5.625" style="1" customWidth="1"/>
    <col min="6" max="6" width="8.125" style="1" customWidth="1"/>
    <col min="7" max="7" width="15.75390625" style="9" customWidth="1"/>
    <col min="8" max="8" width="19.25390625" style="1" hidden="1" customWidth="1"/>
    <col min="9" max="9" width="15.75390625" style="1" customWidth="1"/>
    <col min="10" max="16384" width="8.00390625" style="1" customWidth="1"/>
  </cols>
  <sheetData>
    <row r="1" spans="1:14" ht="15.75">
      <c r="A1" s="10" t="s">
        <v>61</v>
      </c>
      <c r="B1" s="11"/>
      <c r="C1" s="12"/>
      <c r="D1" s="12"/>
      <c r="E1" s="12"/>
      <c r="F1" s="12"/>
      <c r="G1" s="13"/>
      <c r="H1" s="15"/>
      <c r="I1" s="15"/>
      <c r="J1" s="113"/>
      <c r="K1" s="12"/>
      <c r="L1" s="6"/>
      <c r="M1" s="6"/>
      <c r="N1" s="6"/>
    </row>
    <row r="2" spans="1:14" ht="15.75">
      <c r="A2" s="16" t="s">
        <v>0</v>
      </c>
      <c r="B2" s="11"/>
      <c r="C2" s="12"/>
      <c r="D2" s="12"/>
      <c r="E2" s="12"/>
      <c r="F2" s="12"/>
      <c r="G2" s="13"/>
      <c r="H2" s="15"/>
      <c r="I2" s="15"/>
      <c r="J2" s="113"/>
      <c r="K2" s="12"/>
      <c r="L2" s="6"/>
      <c r="M2" s="6"/>
      <c r="N2" s="6"/>
    </row>
    <row r="3" spans="1:14" ht="15.75">
      <c r="A3" s="17" t="s">
        <v>59</v>
      </c>
      <c r="B3" s="11"/>
      <c r="C3" s="12"/>
      <c r="D3" s="12"/>
      <c r="E3" s="12"/>
      <c r="F3" s="15"/>
      <c r="G3" s="180"/>
      <c r="H3" s="19"/>
      <c r="I3" s="85"/>
      <c r="J3" s="19"/>
      <c r="K3" s="19"/>
      <c r="L3" s="6"/>
      <c r="M3" s="6"/>
      <c r="N3" s="6"/>
    </row>
    <row r="4" spans="1:11" ht="4.5" customHeight="1">
      <c r="A4" s="17"/>
      <c r="B4" s="21"/>
      <c r="C4" s="22"/>
      <c r="D4" s="22"/>
      <c r="E4" s="22"/>
      <c r="F4" s="22"/>
      <c r="G4" s="181"/>
      <c r="H4" s="23"/>
      <c r="I4" s="114"/>
      <c r="J4" s="23"/>
      <c r="K4" s="23"/>
    </row>
    <row r="5" spans="1:11" ht="15.75">
      <c r="A5" s="17" t="s">
        <v>9</v>
      </c>
      <c r="B5" s="115"/>
      <c r="C5" s="116"/>
      <c r="D5" s="116"/>
      <c r="E5" s="116"/>
      <c r="F5" s="116"/>
      <c r="G5" s="182"/>
      <c r="H5" s="15"/>
      <c r="I5" s="84"/>
      <c r="J5" s="15"/>
      <c r="K5" s="15"/>
    </row>
    <row r="6" spans="1:11" ht="15.75">
      <c r="A6" s="86" t="s">
        <v>163</v>
      </c>
      <c r="B6" s="115"/>
      <c r="C6" s="116"/>
      <c r="D6" s="116"/>
      <c r="E6" s="116"/>
      <c r="F6" s="116"/>
      <c r="G6" s="183"/>
      <c r="H6" s="46"/>
      <c r="I6" s="116"/>
      <c r="J6" s="46"/>
      <c r="K6" s="46"/>
    </row>
    <row r="7" spans="1:11" ht="15.75">
      <c r="A7" s="16" t="s">
        <v>28</v>
      </c>
      <c r="B7" s="15"/>
      <c r="C7" s="15"/>
      <c r="D7" s="15"/>
      <c r="E7" s="15"/>
      <c r="F7" s="15"/>
      <c r="G7" s="24" t="s">
        <v>44</v>
      </c>
      <c r="H7" s="117"/>
      <c r="I7" s="118" t="s">
        <v>122</v>
      </c>
      <c r="J7" s="15"/>
      <c r="K7" s="15"/>
    </row>
    <row r="8" spans="1:11" ht="15.75" hidden="1">
      <c r="A8" s="15"/>
      <c r="B8" s="15"/>
      <c r="C8" s="15"/>
      <c r="D8" s="15"/>
      <c r="E8" s="15"/>
      <c r="F8" s="15"/>
      <c r="G8" s="24"/>
      <c r="H8" s="52"/>
      <c r="I8" s="118"/>
      <c r="J8" s="15"/>
      <c r="K8" s="15"/>
    </row>
    <row r="9" spans="1:11" ht="15.75">
      <c r="A9" s="15"/>
      <c r="B9" s="15"/>
      <c r="C9" s="56"/>
      <c r="D9" s="15"/>
      <c r="E9" s="15"/>
      <c r="F9" s="15"/>
      <c r="G9" s="184" t="s">
        <v>42</v>
      </c>
      <c r="H9" s="52" t="s">
        <v>1</v>
      </c>
      <c r="I9" s="119" t="s">
        <v>42</v>
      </c>
      <c r="J9" s="15"/>
      <c r="K9" s="15"/>
    </row>
    <row r="10" spans="1:11" ht="15.75">
      <c r="A10" s="15"/>
      <c r="B10" s="15"/>
      <c r="C10" s="15"/>
      <c r="D10" s="15"/>
      <c r="E10" s="15"/>
      <c r="F10" s="15"/>
      <c r="G10" s="26" t="s">
        <v>168</v>
      </c>
      <c r="H10" s="120">
        <v>36341</v>
      </c>
      <c r="I10" s="121" t="s">
        <v>158</v>
      </c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24" t="s">
        <v>2</v>
      </c>
      <c r="H11" s="52" t="s">
        <v>2</v>
      </c>
      <c r="I11" s="118" t="s">
        <v>2</v>
      </c>
      <c r="J11" s="15"/>
      <c r="K11" s="15"/>
    </row>
    <row r="12" spans="1:11" ht="15.75">
      <c r="A12" s="15"/>
      <c r="B12" s="122" t="s">
        <v>35</v>
      </c>
      <c r="C12" s="15"/>
      <c r="D12" s="15"/>
      <c r="E12" s="15"/>
      <c r="F12" s="15"/>
      <c r="G12" s="13"/>
      <c r="H12" s="15"/>
      <c r="I12" s="15"/>
      <c r="J12" s="15"/>
      <c r="K12" s="15"/>
    </row>
    <row r="13" spans="1:11" ht="15.75">
      <c r="A13" s="29"/>
      <c r="B13" s="27" t="s">
        <v>10</v>
      </c>
      <c r="C13" s="15"/>
      <c r="D13" s="15"/>
      <c r="E13" s="15"/>
      <c r="F13" s="15"/>
      <c r="G13" s="28">
        <f>+PNL!H20</f>
        <v>3972</v>
      </c>
      <c r="H13" s="109">
        <v>36239</v>
      </c>
      <c r="I13" s="109">
        <v>6214</v>
      </c>
      <c r="J13" s="15"/>
      <c r="K13" s="15"/>
    </row>
    <row r="14" spans="1:11" ht="15.75">
      <c r="A14" s="29"/>
      <c r="B14" s="27" t="s">
        <v>11</v>
      </c>
      <c r="C14" s="15"/>
      <c r="D14" s="15"/>
      <c r="E14" s="15"/>
      <c r="F14" s="15"/>
      <c r="G14" s="28"/>
      <c r="H14" s="109"/>
      <c r="I14" s="109"/>
      <c r="J14" s="15"/>
      <c r="K14" s="15"/>
    </row>
    <row r="15" spans="1:11" ht="15.75">
      <c r="A15" s="29"/>
      <c r="B15" s="31" t="s">
        <v>12</v>
      </c>
      <c r="C15" s="15"/>
      <c r="D15" s="15"/>
      <c r="E15" s="15"/>
      <c r="F15" s="15"/>
      <c r="G15" s="185">
        <v>6389</v>
      </c>
      <c r="H15" s="123">
        <v>48112.4</v>
      </c>
      <c r="I15" s="124">
        <v>5528</v>
      </c>
      <c r="J15" s="70"/>
      <c r="K15" s="70"/>
    </row>
    <row r="16" spans="1:11" ht="15.75">
      <c r="A16" s="125"/>
      <c r="B16" s="126" t="s">
        <v>13</v>
      </c>
      <c r="C16" s="70"/>
      <c r="D16" s="70"/>
      <c r="E16" s="70"/>
      <c r="F16" s="70"/>
      <c r="G16" s="186">
        <v>1719</v>
      </c>
      <c r="H16" s="127"/>
      <c r="I16" s="128">
        <v>922</v>
      </c>
      <c r="J16" s="70"/>
      <c r="K16" s="70"/>
    </row>
    <row r="17" spans="1:11" s="4" customFormat="1" ht="15.75">
      <c r="A17" s="129"/>
      <c r="B17" s="122" t="s">
        <v>14</v>
      </c>
      <c r="C17" s="25"/>
      <c r="D17" s="25"/>
      <c r="E17" s="25"/>
      <c r="F17" s="25"/>
      <c r="G17" s="130">
        <f>SUM(G13:G16)</f>
        <v>12080</v>
      </c>
      <c r="H17" s="130">
        <f>+H13+H15+H16</f>
        <v>84351.4</v>
      </c>
      <c r="I17" s="130">
        <f>+I13+I15+I16</f>
        <v>12664</v>
      </c>
      <c r="J17" s="25"/>
      <c r="K17" s="25"/>
    </row>
    <row r="18" spans="1:11" ht="8.25" customHeight="1">
      <c r="A18" s="29"/>
      <c r="B18" s="31"/>
      <c r="C18" s="15"/>
      <c r="D18" s="15"/>
      <c r="E18" s="15"/>
      <c r="F18" s="15"/>
      <c r="G18" s="32"/>
      <c r="H18" s="131"/>
      <c r="I18" s="54"/>
      <c r="J18" s="15"/>
      <c r="K18" s="15"/>
    </row>
    <row r="19" spans="1:11" ht="15.75">
      <c r="A19" s="29"/>
      <c r="B19" s="31" t="s">
        <v>15</v>
      </c>
      <c r="C19" s="15"/>
      <c r="D19" s="15"/>
      <c r="E19" s="15"/>
      <c r="F19" s="15"/>
      <c r="G19" s="32"/>
      <c r="H19" s="131"/>
      <c r="I19" s="54"/>
      <c r="J19" s="15"/>
      <c r="K19" s="15"/>
    </row>
    <row r="20" spans="1:11" ht="15.75">
      <c r="A20" s="29"/>
      <c r="B20" s="31" t="s">
        <v>130</v>
      </c>
      <c r="C20" s="15"/>
      <c r="D20" s="15"/>
      <c r="E20" s="15"/>
      <c r="F20" s="15"/>
      <c r="G20" s="185">
        <v>-15102</v>
      </c>
      <c r="H20" s="132"/>
      <c r="I20" s="124">
        <v>-11595</v>
      </c>
      <c r="J20" s="70"/>
      <c r="K20" s="70"/>
    </row>
    <row r="21" spans="1:11" ht="15.75">
      <c r="A21" s="125"/>
      <c r="B21" s="126" t="s">
        <v>129</v>
      </c>
      <c r="C21" s="70"/>
      <c r="D21" s="70"/>
      <c r="E21" s="70"/>
      <c r="F21" s="70"/>
      <c r="G21" s="188">
        <v>7159</v>
      </c>
      <c r="H21" s="128"/>
      <c r="I21" s="133">
        <v>-2291</v>
      </c>
      <c r="J21" s="70"/>
      <c r="K21" s="70"/>
    </row>
    <row r="22" spans="1:11" s="4" customFormat="1" ht="15.75">
      <c r="A22" s="129"/>
      <c r="B22" s="122" t="s">
        <v>156</v>
      </c>
      <c r="C22" s="25"/>
      <c r="D22" s="25"/>
      <c r="E22" s="25"/>
      <c r="F22" s="25"/>
      <c r="G22" s="187">
        <f>SUM(G17:G21)</f>
        <v>4137</v>
      </c>
      <c r="H22" s="130">
        <f>SUM(H17:H21)</f>
        <v>84351.4</v>
      </c>
      <c r="I22" s="130">
        <f>SUM(I17:I21)</f>
        <v>-1222</v>
      </c>
      <c r="J22" s="25"/>
      <c r="K22" s="25"/>
    </row>
    <row r="23" spans="1:11" ht="8.25" customHeight="1">
      <c r="A23" s="29"/>
      <c r="B23" s="31"/>
      <c r="C23" s="15"/>
      <c r="D23" s="15"/>
      <c r="E23" s="15"/>
      <c r="F23" s="15"/>
      <c r="G23" s="32"/>
      <c r="H23" s="134"/>
      <c r="I23" s="54"/>
      <c r="J23" s="15"/>
      <c r="K23" s="15"/>
    </row>
    <row r="24" spans="1:11" ht="15.75">
      <c r="A24" s="29"/>
      <c r="B24" s="31" t="s">
        <v>32</v>
      </c>
      <c r="C24" s="15"/>
      <c r="D24" s="15"/>
      <c r="E24" s="15"/>
      <c r="F24" s="15"/>
      <c r="G24" s="32">
        <v>-1319</v>
      </c>
      <c r="H24" s="134"/>
      <c r="I24" s="54">
        <v>-3283</v>
      </c>
      <c r="J24" s="15"/>
      <c r="K24" s="15"/>
    </row>
    <row r="25" spans="1:11" ht="15.75">
      <c r="A25" s="29"/>
      <c r="B25" s="31" t="s">
        <v>33</v>
      </c>
      <c r="C25" s="15"/>
      <c r="D25" s="15"/>
      <c r="E25" s="15"/>
      <c r="F25" s="15"/>
      <c r="G25" s="32">
        <v>-489</v>
      </c>
      <c r="H25" s="135">
        <v>1438</v>
      </c>
      <c r="I25" s="54">
        <v>-1359</v>
      </c>
      <c r="J25" s="15"/>
      <c r="K25" s="15"/>
    </row>
    <row r="26" spans="1:11" s="4" customFormat="1" ht="15.75">
      <c r="A26" s="129"/>
      <c r="B26" s="122" t="s">
        <v>154</v>
      </c>
      <c r="C26" s="25"/>
      <c r="D26" s="25"/>
      <c r="E26" s="25"/>
      <c r="F26" s="25"/>
      <c r="G26" s="189">
        <f>SUM(G22:G25)</f>
        <v>2329</v>
      </c>
      <c r="H26" s="136">
        <f>SUM(H22:H25)</f>
        <v>85789.4</v>
      </c>
      <c r="I26" s="136">
        <f>SUM(I22:I25)</f>
        <v>-5864</v>
      </c>
      <c r="J26" s="25"/>
      <c r="K26" s="25"/>
    </row>
    <row r="27" spans="1:11" ht="9.75" customHeight="1">
      <c r="A27" s="29"/>
      <c r="B27" s="31"/>
      <c r="C27" s="15"/>
      <c r="D27" s="15"/>
      <c r="E27" s="15"/>
      <c r="F27" s="15"/>
      <c r="G27" s="32"/>
      <c r="H27" s="134"/>
      <c r="I27" s="54"/>
      <c r="J27" s="15"/>
      <c r="K27" s="15"/>
    </row>
    <row r="28" spans="1:11" ht="15.75">
      <c r="A28" s="29"/>
      <c r="B28" s="122" t="s">
        <v>34</v>
      </c>
      <c r="C28" s="15"/>
      <c r="D28" s="15"/>
      <c r="E28" s="15"/>
      <c r="F28" s="15"/>
      <c r="G28" s="32"/>
      <c r="H28" s="131">
        <v>18</v>
      </c>
      <c r="I28" s="54"/>
      <c r="J28" s="15"/>
      <c r="K28" s="15"/>
    </row>
    <row r="29" spans="1:11" ht="15.75">
      <c r="A29" s="29"/>
      <c r="B29" s="31" t="s">
        <v>36</v>
      </c>
      <c r="C29" s="15"/>
      <c r="D29" s="15"/>
      <c r="E29" s="15"/>
      <c r="F29" s="15"/>
      <c r="G29" s="222" t="s">
        <v>117</v>
      </c>
      <c r="H29" s="131">
        <v>0</v>
      </c>
      <c r="I29" s="54">
        <v>-342</v>
      </c>
      <c r="J29" s="15"/>
      <c r="K29" s="15"/>
    </row>
    <row r="30" spans="1:11" ht="15.75">
      <c r="A30" s="29"/>
      <c r="B30" s="31" t="s">
        <v>31</v>
      </c>
      <c r="C30" s="15"/>
      <c r="D30" s="15"/>
      <c r="E30" s="15"/>
      <c r="F30" s="15"/>
      <c r="G30" s="32">
        <v>-2509</v>
      </c>
      <c r="H30" s="131"/>
      <c r="I30" s="54">
        <v>-6793</v>
      </c>
      <c r="J30" s="15"/>
      <c r="K30" s="15"/>
    </row>
    <row r="31" spans="1:11" ht="15.75">
      <c r="A31" s="29"/>
      <c r="B31" s="31" t="s">
        <v>37</v>
      </c>
      <c r="C31" s="15"/>
      <c r="D31" s="15"/>
      <c r="E31" s="15"/>
      <c r="F31" s="15"/>
      <c r="G31" s="32">
        <v>222</v>
      </c>
      <c r="H31" s="131">
        <v>33196</v>
      </c>
      <c r="I31" s="54">
        <v>2715</v>
      </c>
      <c r="J31" s="15"/>
      <c r="K31" s="15"/>
    </row>
    <row r="32" spans="1:11" ht="15.75">
      <c r="A32" s="29"/>
      <c r="B32" s="31" t="s">
        <v>38</v>
      </c>
      <c r="C32" s="15"/>
      <c r="D32" s="15"/>
      <c r="E32" s="15"/>
      <c r="F32" s="15"/>
      <c r="G32" s="32">
        <v>-2859</v>
      </c>
      <c r="H32" s="134"/>
      <c r="I32" s="54">
        <v>-131</v>
      </c>
      <c r="J32" s="15"/>
      <c r="K32" s="15"/>
    </row>
    <row r="33" spans="1:11" s="4" customFormat="1" ht="15.75">
      <c r="A33" s="129"/>
      <c r="B33" s="122" t="s">
        <v>155</v>
      </c>
      <c r="C33" s="25"/>
      <c r="D33" s="25"/>
      <c r="E33" s="25"/>
      <c r="F33" s="25"/>
      <c r="G33" s="189">
        <f>SUM(G29:G32)</f>
        <v>-5146</v>
      </c>
      <c r="H33" s="136">
        <f>SUM(H29:H32)</f>
        <v>33196</v>
      </c>
      <c r="I33" s="136">
        <f>SUM(I29:I32)</f>
        <v>-4551</v>
      </c>
      <c r="J33" s="25"/>
      <c r="K33" s="25"/>
    </row>
    <row r="34" spans="1:11" ht="9" customHeight="1">
      <c r="A34" s="29"/>
      <c r="B34" s="31"/>
      <c r="C34" s="15"/>
      <c r="D34" s="15"/>
      <c r="E34" s="15"/>
      <c r="F34" s="15"/>
      <c r="G34" s="32"/>
      <c r="H34" s="54"/>
      <c r="I34" s="54"/>
      <c r="J34" s="15"/>
      <c r="K34" s="15"/>
    </row>
    <row r="35" spans="1:11" ht="15.75">
      <c r="A35" s="29"/>
      <c r="B35" s="122" t="s">
        <v>39</v>
      </c>
      <c r="C35" s="15"/>
      <c r="D35" s="15"/>
      <c r="E35" s="15"/>
      <c r="F35" s="15"/>
      <c r="G35" s="32"/>
      <c r="H35" s="54"/>
      <c r="I35" s="54"/>
      <c r="J35" s="15"/>
      <c r="K35" s="15"/>
    </row>
    <row r="36" spans="1:11" ht="15.75">
      <c r="A36" s="29"/>
      <c r="B36" s="31" t="s">
        <v>33</v>
      </c>
      <c r="C36" s="137"/>
      <c r="D36" s="15"/>
      <c r="E36" s="15"/>
      <c r="F36" s="15"/>
      <c r="G36" s="32">
        <v>-1209</v>
      </c>
      <c r="H36" s="54"/>
      <c r="I36" s="54">
        <v>0</v>
      </c>
      <c r="J36" s="15"/>
      <c r="K36" s="15"/>
    </row>
    <row r="37" spans="1:11" ht="15.75">
      <c r="A37" s="29"/>
      <c r="B37" s="31" t="s">
        <v>40</v>
      </c>
      <c r="C37" s="137"/>
      <c r="D37" s="15"/>
      <c r="E37" s="15"/>
      <c r="F37" s="15"/>
      <c r="G37" s="32">
        <v>35</v>
      </c>
      <c r="H37" s="54"/>
      <c r="I37" s="54">
        <v>60</v>
      </c>
      <c r="J37" s="15"/>
      <c r="K37" s="15"/>
    </row>
    <row r="38" spans="1:11" ht="15.75">
      <c r="A38" s="29"/>
      <c r="B38" s="31" t="s">
        <v>161</v>
      </c>
      <c r="C38" s="137"/>
      <c r="D38" s="15"/>
      <c r="E38" s="15"/>
      <c r="F38" s="15"/>
      <c r="G38" s="32">
        <v>0</v>
      </c>
      <c r="H38" s="54"/>
      <c r="I38" s="54">
        <v>1762</v>
      </c>
      <c r="J38" s="15"/>
      <c r="K38" s="15"/>
    </row>
    <row r="39" spans="1:11" ht="15.75">
      <c r="A39" s="29"/>
      <c r="B39" s="31" t="s">
        <v>123</v>
      </c>
      <c r="C39" s="137"/>
      <c r="D39" s="15"/>
      <c r="E39" s="15"/>
      <c r="F39" s="15"/>
      <c r="G39" s="32">
        <v>2550</v>
      </c>
      <c r="H39" s="54"/>
      <c r="I39" s="54">
        <v>0</v>
      </c>
      <c r="J39" s="15"/>
      <c r="K39" s="15"/>
    </row>
    <row r="40" spans="1:11" ht="15.75">
      <c r="A40" s="29"/>
      <c r="B40" s="31" t="s">
        <v>124</v>
      </c>
      <c r="C40" s="137"/>
      <c r="D40" s="15"/>
      <c r="E40" s="15"/>
      <c r="F40" s="15"/>
      <c r="G40" s="32">
        <v>-893</v>
      </c>
      <c r="H40" s="54"/>
      <c r="I40" s="54">
        <v>0</v>
      </c>
      <c r="J40" s="15"/>
      <c r="K40" s="15"/>
    </row>
    <row r="41" spans="1:11" ht="15.75">
      <c r="A41" s="29"/>
      <c r="B41" s="31" t="s">
        <v>125</v>
      </c>
      <c r="C41" s="137"/>
      <c r="D41" s="15"/>
      <c r="E41" s="15"/>
      <c r="F41" s="15"/>
      <c r="G41" s="32">
        <v>-4166</v>
      </c>
      <c r="H41" s="54"/>
      <c r="I41" s="54">
        <v>0</v>
      </c>
      <c r="J41" s="15"/>
      <c r="K41" s="15"/>
    </row>
    <row r="42" spans="1:11" ht="15.75">
      <c r="A42" s="29"/>
      <c r="B42" s="74" t="s">
        <v>126</v>
      </c>
      <c r="C42" s="74"/>
      <c r="D42" s="74"/>
      <c r="E42" s="74"/>
      <c r="F42" s="74"/>
      <c r="G42" s="32">
        <v>-48</v>
      </c>
      <c r="H42" s="32">
        <v>-1286</v>
      </c>
      <c r="I42" s="32">
        <v>0</v>
      </c>
      <c r="J42" s="15"/>
      <c r="K42" s="15"/>
    </row>
    <row r="43" spans="1:11" ht="15.75">
      <c r="A43" s="29"/>
      <c r="B43" s="74" t="s">
        <v>159</v>
      </c>
      <c r="C43" s="74"/>
      <c r="D43" s="74"/>
      <c r="E43" s="74"/>
      <c r="F43" s="74"/>
      <c r="G43" s="32">
        <v>0</v>
      </c>
      <c r="H43" s="32"/>
      <c r="I43" s="32">
        <v>13000</v>
      </c>
      <c r="J43" s="15"/>
      <c r="K43" s="15"/>
    </row>
    <row r="44" spans="1:11" ht="15.75">
      <c r="A44" s="29"/>
      <c r="B44" s="74" t="s">
        <v>160</v>
      </c>
      <c r="C44" s="74"/>
      <c r="D44" s="74"/>
      <c r="E44" s="74"/>
      <c r="F44" s="74"/>
      <c r="G44" s="32">
        <v>0</v>
      </c>
      <c r="H44" s="32"/>
      <c r="I44" s="32">
        <v>-1949</v>
      </c>
      <c r="J44" s="15"/>
      <c r="K44" s="15"/>
    </row>
    <row r="45" spans="1:11" ht="15.75">
      <c r="A45" s="29"/>
      <c r="B45" s="31" t="s">
        <v>178</v>
      </c>
      <c r="C45" s="137"/>
      <c r="D45" s="15"/>
      <c r="E45" s="15"/>
      <c r="F45" s="15"/>
      <c r="G45" s="32">
        <v>475</v>
      </c>
      <c r="H45" s="54"/>
      <c r="I45" s="54">
        <v>-866</v>
      </c>
      <c r="J45" s="15"/>
      <c r="K45" s="15"/>
    </row>
    <row r="46" spans="1:11" s="4" customFormat="1" ht="15.75">
      <c r="A46" s="129"/>
      <c r="B46" s="122" t="s">
        <v>157</v>
      </c>
      <c r="C46" s="25"/>
      <c r="D46" s="25"/>
      <c r="E46" s="25"/>
      <c r="F46" s="25"/>
      <c r="G46" s="189">
        <f>SUM(G36:G45)</f>
        <v>-3256</v>
      </c>
      <c r="H46" s="136">
        <f>SUM(H39:H45)</f>
        <v>-1286</v>
      </c>
      <c r="I46" s="136">
        <f>SUM(I36:I45)</f>
        <v>12007</v>
      </c>
      <c r="J46" s="25"/>
      <c r="K46" s="25"/>
    </row>
    <row r="47" spans="1:11" ht="10.5" customHeight="1">
      <c r="A47" s="29"/>
      <c r="B47" s="31"/>
      <c r="C47" s="15"/>
      <c r="D47" s="15"/>
      <c r="E47" s="15"/>
      <c r="F47" s="15"/>
      <c r="G47" s="32"/>
      <c r="H47" s="54"/>
      <c r="I47" s="54"/>
      <c r="J47" s="15"/>
      <c r="K47" s="15"/>
    </row>
    <row r="48" spans="1:11" s="4" customFormat="1" ht="15.75">
      <c r="A48" s="129"/>
      <c r="B48" s="122" t="s">
        <v>16</v>
      </c>
      <c r="C48" s="25"/>
      <c r="D48" s="25"/>
      <c r="E48" s="25"/>
      <c r="F48" s="25"/>
      <c r="G48" s="190">
        <f>+G26+G33+G46</f>
        <v>-6073</v>
      </c>
      <c r="H48" s="138">
        <f>+H26+H33+H46</f>
        <v>117699.4</v>
      </c>
      <c r="I48" s="138">
        <f>+I26+I33+I46</f>
        <v>1592</v>
      </c>
      <c r="J48" s="25"/>
      <c r="K48" s="25"/>
    </row>
    <row r="49" spans="1:11" ht="9.75" customHeight="1">
      <c r="A49" s="29"/>
      <c r="B49" s="31"/>
      <c r="C49" s="15"/>
      <c r="D49" s="15"/>
      <c r="E49" s="15"/>
      <c r="F49" s="15"/>
      <c r="G49" s="32"/>
      <c r="H49" s="54"/>
      <c r="I49" s="138"/>
      <c r="J49" s="15"/>
      <c r="K49" s="15"/>
    </row>
    <row r="50" spans="1:11" ht="15.75">
      <c r="A50" s="29"/>
      <c r="B50" s="31" t="s">
        <v>127</v>
      </c>
      <c r="C50" s="15"/>
      <c r="D50" s="139"/>
      <c r="E50" s="140"/>
      <c r="F50" s="140"/>
      <c r="G50" s="191">
        <v>-1186</v>
      </c>
      <c r="H50" s="141">
        <v>1</v>
      </c>
      <c r="I50" s="141">
        <v>0</v>
      </c>
      <c r="J50" s="140"/>
      <c r="K50" s="140"/>
    </row>
    <row r="51" spans="1:11" ht="15.75">
      <c r="A51" s="142"/>
      <c r="B51" s="143"/>
      <c r="C51" s="140"/>
      <c r="D51" s="140"/>
      <c r="E51" s="140"/>
      <c r="F51" s="140"/>
      <c r="G51" s="191"/>
      <c r="H51" s="141"/>
      <c r="I51" s="141"/>
      <c r="J51" s="140"/>
      <c r="K51" s="140"/>
    </row>
    <row r="52" spans="1:11" s="4" customFormat="1" ht="16.5" thickBot="1">
      <c r="A52" s="129"/>
      <c r="B52" s="122" t="s">
        <v>128</v>
      </c>
      <c r="C52" s="25"/>
      <c r="D52" s="25"/>
      <c r="E52" s="25"/>
      <c r="F52" s="118" t="s">
        <v>51</v>
      </c>
      <c r="G52" s="192">
        <f>+G48+G50</f>
        <v>-7259</v>
      </c>
      <c r="H52" s="144">
        <f>+H48+H50</f>
        <v>117700.4</v>
      </c>
      <c r="I52" s="144">
        <f>+I48+I50</f>
        <v>1592</v>
      </c>
      <c r="J52" s="25"/>
      <c r="K52" s="25"/>
    </row>
    <row r="53" spans="1:11" ht="9" customHeight="1" thickTop="1">
      <c r="A53" s="29"/>
      <c r="B53" s="31"/>
      <c r="C53" s="15"/>
      <c r="D53" s="15"/>
      <c r="E53" s="15"/>
      <c r="F53" s="15"/>
      <c r="G53" s="193"/>
      <c r="H53" s="54"/>
      <c r="I53" s="54"/>
      <c r="J53" s="15"/>
      <c r="K53" s="15"/>
    </row>
    <row r="54" spans="1:11" ht="14.25" customHeight="1">
      <c r="A54" s="29"/>
      <c r="B54" s="31" t="s">
        <v>179</v>
      </c>
      <c r="C54" s="15"/>
      <c r="D54" s="15"/>
      <c r="E54" s="15"/>
      <c r="F54" s="15"/>
      <c r="G54" s="193"/>
      <c r="H54" s="54"/>
      <c r="I54" s="54"/>
      <c r="J54" s="15"/>
      <c r="K54" s="15"/>
    </row>
    <row r="55" spans="1:11" ht="9" customHeight="1">
      <c r="A55" s="29"/>
      <c r="B55" s="31"/>
      <c r="C55" s="15"/>
      <c r="D55" s="15"/>
      <c r="E55" s="15"/>
      <c r="F55" s="15"/>
      <c r="G55" s="193"/>
      <c r="H55" s="54"/>
      <c r="I55" s="54"/>
      <c r="J55" s="15"/>
      <c r="K55" s="15"/>
    </row>
    <row r="56" spans="1:11" ht="15.75">
      <c r="A56" s="15"/>
      <c r="B56" s="145" t="s">
        <v>51</v>
      </c>
      <c r="C56" s="46"/>
      <c r="D56" s="46"/>
      <c r="E56" s="46"/>
      <c r="F56" s="46"/>
      <c r="G56" s="156" t="s">
        <v>2</v>
      </c>
      <c r="H56" s="157"/>
      <c r="I56" s="156" t="s">
        <v>2</v>
      </c>
      <c r="J56" s="46"/>
      <c r="K56" s="46"/>
    </row>
    <row r="57" spans="1:11" ht="15.75">
      <c r="A57" s="46"/>
      <c r="B57" s="147" t="s">
        <v>47</v>
      </c>
      <c r="C57" s="46"/>
      <c r="D57" s="46"/>
      <c r="E57" s="46"/>
      <c r="F57" s="46"/>
      <c r="G57" s="194">
        <f>+'BS'!G22</f>
        <v>1781</v>
      </c>
      <c r="H57" s="146"/>
      <c r="I57" s="148">
        <v>7677</v>
      </c>
      <c r="J57" s="46"/>
      <c r="K57" s="46"/>
    </row>
    <row r="58" spans="1:11" ht="15.75">
      <c r="A58" s="149"/>
      <c r="B58" s="147" t="s">
        <v>48</v>
      </c>
      <c r="C58" s="46"/>
      <c r="D58" s="46"/>
      <c r="E58" s="46"/>
      <c r="F58" s="46"/>
      <c r="G58" s="194">
        <f>+'BS'!G23</f>
        <v>914</v>
      </c>
      <c r="H58" s="146"/>
      <c r="I58" s="148">
        <v>697</v>
      </c>
      <c r="J58" s="46"/>
      <c r="K58" s="46"/>
    </row>
    <row r="59" spans="1:11" ht="15.75">
      <c r="A59" s="149"/>
      <c r="B59" s="147" t="s">
        <v>49</v>
      </c>
      <c r="C59" s="46"/>
      <c r="D59" s="46"/>
      <c r="E59" s="46"/>
      <c r="F59" s="46"/>
      <c r="G59" s="195">
        <f>-'BS'!G49</f>
        <v>-8173</v>
      </c>
      <c r="H59" s="150"/>
      <c r="I59" s="150">
        <v>-4566</v>
      </c>
      <c r="J59" s="46"/>
      <c r="K59" s="46"/>
    </row>
    <row r="60" spans="1:11" ht="15.75">
      <c r="A60" s="149"/>
      <c r="B60" s="147"/>
      <c r="C60" s="46"/>
      <c r="D60" s="46"/>
      <c r="E60" s="46"/>
      <c r="F60" s="46"/>
      <c r="G60" s="196">
        <f>SUM(G57:G59)</f>
        <v>-5478</v>
      </c>
      <c r="H60" s="146">
        <f>SUM(H57:H59)</f>
        <v>0</v>
      </c>
      <c r="I60" s="146">
        <f>SUM(I57:I59)</f>
        <v>3808</v>
      </c>
      <c r="J60" s="46"/>
      <c r="K60" s="46"/>
    </row>
    <row r="61" spans="1:11" ht="15.75">
      <c r="A61" s="149"/>
      <c r="B61" s="147" t="s">
        <v>50</v>
      </c>
      <c r="C61" s="46"/>
      <c r="D61" s="46"/>
      <c r="E61" s="46"/>
      <c r="F61" s="46"/>
      <c r="G61" s="196">
        <f>-'BS'!G22</f>
        <v>-1781</v>
      </c>
      <c r="H61" s="146"/>
      <c r="I61" s="146">
        <v>-2216</v>
      </c>
      <c r="J61" s="46"/>
      <c r="K61" s="46"/>
    </row>
    <row r="62" spans="1:11" ht="16.5" thickBot="1">
      <c r="A62" s="46"/>
      <c r="B62" s="151"/>
      <c r="C62" s="46"/>
      <c r="D62" s="46"/>
      <c r="E62" s="46"/>
      <c r="F62" s="46"/>
      <c r="G62" s="197">
        <f>SUM(G60:G61)</f>
        <v>-7259</v>
      </c>
      <c r="H62" s="152"/>
      <c r="I62" s="153">
        <f>SUM(I60:I61)</f>
        <v>1592</v>
      </c>
      <c r="J62" s="46"/>
      <c r="K62" s="46"/>
    </row>
    <row r="63" spans="1:11" ht="16.5" thickTop="1">
      <c r="A63" s="46"/>
      <c r="B63" s="151"/>
      <c r="C63" s="46"/>
      <c r="D63" s="46"/>
      <c r="E63" s="46"/>
      <c r="F63" s="46"/>
      <c r="G63" s="198"/>
      <c r="H63" s="224"/>
      <c r="I63" s="198"/>
      <c r="J63" s="46"/>
      <c r="K63" s="46"/>
    </row>
    <row r="64" spans="1:11" ht="15.75">
      <c r="A64" s="25" t="s">
        <v>135</v>
      </c>
      <c r="B64" s="154"/>
      <c r="C64" s="25"/>
      <c r="D64" s="25"/>
      <c r="E64" s="25"/>
      <c r="F64" s="25"/>
      <c r="G64" s="199"/>
      <c r="H64" s="15"/>
      <c r="I64" s="25"/>
      <c r="J64" s="15"/>
      <c r="K64" s="15"/>
    </row>
    <row r="65" spans="1:11" ht="15.75">
      <c r="A65" s="25" t="s">
        <v>138</v>
      </c>
      <c r="B65" s="155"/>
      <c r="C65" s="15"/>
      <c r="D65" s="15"/>
      <c r="E65" s="15"/>
      <c r="F65" s="15"/>
      <c r="G65" s="13"/>
      <c r="H65" s="15"/>
      <c r="I65" s="15"/>
      <c r="J65" s="15"/>
      <c r="K65" s="15"/>
    </row>
    <row r="66" spans="1:11" ht="15.75">
      <c r="A66" s="25" t="s">
        <v>139</v>
      </c>
      <c r="B66" s="155"/>
      <c r="C66" s="15"/>
      <c r="D66" s="15"/>
      <c r="E66" s="15"/>
      <c r="F66" s="15"/>
      <c r="G66" s="13"/>
      <c r="H66" s="15"/>
      <c r="I66" s="15"/>
      <c r="J66" s="15"/>
      <c r="K66" s="15"/>
    </row>
    <row r="67" spans="1:11" ht="15.75">
      <c r="A67" s="15"/>
      <c r="B67" s="155"/>
      <c r="C67" s="15"/>
      <c r="D67" s="15"/>
      <c r="E67" s="15"/>
      <c r="F67" s="15"/>
      <c r="G67" s="13"/>
      <c r="H67" s="15"/>
      <c r="I67" s="15"/>
      <c r="J67" s="15"/>
      <c r="K67" s="15"/>
    </row>
    <row r="68" spans="1:11" ht="15.75">
      <c r="A68" s="15"/>
      <c r="B68" s="155"/>
      <c r="C68" s="15"/>
      <c r="D68" s="15"/>
      <c r="E68" s="15"/>
      <c r="F68" s="15"/>
      <c r="G68" s="13"/>
      <c r="H68" s="15"/>
      <c r="I68" s="15"/>
      <c r="J68" s="15"/>
      <c r="K68" s="15"/>
    </row>
    <row r="69" spans="1:11" ht="15.75">
      <c r="A69" s="15"/>
      <c r="B69" s="155"/>
      <c r="C69" s="15"/>
      <c r="D69" s="15"/>
      <c r="E69" s="15"/>
      <c r="F69" s="15"/>
      <c r="G69" s="13"/>
      <c r="H69" s="15"/>
      <c r="I69" s="15"/>
      <c r="J69" s="15"/>
      <c r="K69" s="15"/>
    </row>
    <row r="70" spans="1:11" ht="15.75">
      <c r="A70" s="15"/>
      <c r="B70" s="155"/>
      <c r="C70" s="15"/>
      <c r="D70" s="15"/>
      <c r="E70" s="15"/>
      <c r="F70" s="15"/>
      <c r="G70" s="13"/>
      <c r="H70" s="15"/>
      <c r="I70" s="15"/>
      <c r="J70" s="15"/>
      <c r="K70" s="15"/>
    </row>
    <row r="71" spans="1:11" ht="15.75">
      <c r="A71" s="15"/>
      <c r="B71" s="155"/>
      <c r="C71" s="15"/>
      <c r="D71" s="15"/>
      <c r="E71" s="15"/>
      <c r="F71" s="15"/>
      <c r="G71" s="13"/>
      <c r="H71" s="15"/>
      <c r="I71" s="15"/>
      <c r="J71" s="15"/>
      <c r="K71" s="15"/>
    </row>
    <row r="72" spans="1:11" ht="15.75">
      <c r="A72" s="15"/>
      <c r="B72" s="155"/>
      <c r="C72" s="15"/>
      <c r="D72" s="15"/>
      <c r="E72" s="15"/>
      <c r="F72" s="15"/>
      <c r="G72" s="13"/>
      <c r="H72" s="15"/>
      <c r="I72" s="15"/>
      <c r="J72" s="15"/>
      <c r="K72" s="15"/>
    </row>
    <row r="73" spans="1:11" ht="15.75">
      <c r="A73" s="15"/>
      <c r="B73" s="155"/>
      <c r="C73" s="15"/>
      <c r="D73" s="15"/>
      <c r="E73" s="15"/>
      <c r="F73" s="15"/>
      <c r="G73" s="13"/>
      <c r="H73" s="15"/>
      <c r="I73" s="15"/>
      <c r="J73" s="15"/>
      <c r="K73" s="15"/>
    </row>
    <row r="74" spans="1:11" ht="15.75">
      <c r="A74" s="15"/>
      <c r="B74" s="155"/>
      <c r="C74" s="15"/>
      <c r="D74" s="15"/>
      <c r="E74" s="15"/>
      <c r="F74" s="15"/>
      <c r="G74" s="13"/>
      <c r="H74" s="15"/>
      <c r="I74" s="15"/>
      <c r="J74" s="15"/>
      <c r="K74" s="15"/>
    </row>
    <row r="75" spans="1:11" ht="15.75">
      <c r="A75" s="15"/>
      <c r="B75" s="155"/>
      <c r="C75" s="15"/>
      <c r="D75" s="15"/>
      <c r="E75" s="15"/>
      <c r="F75" s="15"/>
      <c r="G75" s="13"/>
      <c r="H75" s="15"/>
      <c r="I75" s="15"/>
      <c r="J75" s="15"/>
      <c r="K75" s="15"/>
    </row>
    <row r="76" spans="1:11" ht="15.75">
      <c r="A76" s="15"/>
      <c r="B76" s="155"/>
      <c r="C76" s="15"/>
      <c r="D76" s="15"/>
      <c r="E76" s="15"/>
      <c r="F76" s="15"/>
      <c r="G76" s="13"/>
      <c r="H76" s="15"/>
      <c r="I76" s="15"/>
      <c r="J76" s="15"/>
      <c r="K76" s="15"/>
    </row>
    <row r="77" spans="1:11" ht="15.75">
      <c r="A77" s="15"/>
      <c r="B77" s="155"/>
      <c r="C77" s="15"/>
      <c r="D77" s="15"/>
      <c r="E77" s="15"/>
      <c r="F77" s="15"/>
      <c r="G77" s="13"/>
      <c r="H77" s="15"/>
      <c r="I77" s="15"/>
      <c r="J77" s="15"/>
      <c r="K77" s="15"/>
    </row>
    <row r="78" spans="1:11" ht="15.75">
      <c r="A78" s="15"/>
      <c r="B78" s="155"/>
      <c r="C78" s="15"/>
      <c r="D78" s="15"/>
      <c r="E78" s="15"/>
      <c r="F78" s="15"/>
      <c r="G78" s="13"/>
      <c r="H78" s="15"/>
      <c r="I78" s="15"/>
      <c r="J78" s="15"/>
      <c r="K78" s="1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spans="2:9" ht="15">
      <c r="B103" s="5"/>
      <c r="G103" s="9" t="s">
        <v>60</v>
      </c>
      <c r="I103" s="1" t="s">
        <v>60</v>
      </c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</sheetData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tankl</cp:lastModifiedBy>
  <cp:lastPrinted>2006-11-23T09:05:37Z</cp:lastPrinted>
  <dcterms:created xsi:type="dcterms:W3CDTF">2000-10-13T07:44:50Z</dcterms:created>
  <dcterms:modified xsi:type="dcterms:W3CDTF">2006-11-23T09:17:41Z</dcterms:modified>
  <cp:category/>
  <cp:version/>
  <cp:contentType/>
  <cp:contentStatus/>
</cp:coreProperties>
</file>